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601" firstSheet="2" activeTab="2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II финансовое обеспечение" sheetId="21" r:id="rId6"/>
    <sheet name="Часть III IV" sheetId="24" r:id="rId7"/>
  </sheets>
  <definedNames>
    <definedName name="_xlnm.Print_Area" localSheetId="2">'Титульный лист '!$A$1:$G$25</definedName>
    <definedName name="_xlnm.Print_Area" localSheetId="4">'Часть I качество'!$A$1:$M$20</definedName>
    <definedName name="_xlnm.Print_Area" localSheetId="3">'Часть I объем'!$A$1:$S$18</definedName>
    <definedName name="_xlnm.Print_Area" localSheetId="5">'Часть II финансовое обеспечение'!$A$1:$G$119</definedName>
    <definedName name="_xlnm.Print_Area" localSheetId="6">'Часть III IV'!$A$1:$C$18</definedName>
  </definedNames>
  <calcPr calcId="145621"/>
</workbook>
</file>

<file path=xl/calcChain.xml><?xml version="1.0" encoding="utf-8"?>
<calcChain xmlns="http://schemas.openxmlformats.org/spreadsheetml/2006/main">
  <c r="E102" i="21" l="1"/>
  <c r="F102" i="21"/>
  <c r="D102" i="21"/>
  <c r="D101" i="21"/>
  <c r="E13" i="21" l="1"/>
  <c r="F13" i="21"/>
  <c r="E14" i="21"/>
  <c r="F14" i="21"/>
  <c r="E24" i="21"/>
  <c r="F24" i="21"/>
  <c r="E25" i="21"/>
  <c r="F25" i="21"/>
  <c r="E35" i="21"/>
  <c r="F35" i="21"/>
  <c r="E36" i="21"/>
  <c r="F36" i="21"/>
  <c r="E46" i="21"/>
  <c r="F46" i="21"/>
  <c r="E47" i="21"/>
  <c r="F47" i="21"/>
  <c r="E57" i="21"/>
  <c r="F57" i="21"/>
  <c r="E58" i="21"/>
  <c r="F58" i="21"/>
  <c r="E68" i="21"/>
  <c r="F68" i="21"/>
  <c r="E69" i="21"/>
  <c r="F69" i="21"/>
  <c r="E79" i="21"/>
  <c r="F79" i="21"/>
  <c r="E80" i="21"/>
  <c r="F80" i="21"/>
  <c r="E125" i="21"/>
  <c r="D69" i="21"/>
  <c r="D68" i="21"/>
  <c r="D58" i="21"/>
  <c r="D57" i="21"/>
  <c r="D80" i="21"/>
  <c r="D79" i="21"/>
  <c r="D25" i="21"/>
  <c r="D24" i="21"/>
  <c r="D14" i="21"/>
  <c r="D13" i="21"/>
  <c r="D47" i="21"/>
  <c r="D46" i="21"/>
  <c r="D36" i="21"/>
  <c r="D35" i="21"/>
  <c r="E113" i="21" l="1"/>
  <c r="F113" i="21"/>
  <c r="D113" i="21"/>
  <c r="E112" i="21" l="1"/>
  <c r="F112" i="21"/>
  <c r="D112" i="21"/>
  <c r="D109" i="21"/>
  <c r="E101" i="21" l="1"/>
  <c r="F101" i="21"/>
  <c r="F91" i="21" l="1"/>
  <c r="F90" i="21"/>
  <c r="E91" i="21"/>
  <c r="E90" i="21"/>
  <c r="D91" i="21"/>
  <c r="D90" i="21"/>
  <c r="E32" i="21" l="1"/>
  <c r="E31" i="21" s="1"/>
  <c r="D125" i="21"/>
  <c r="F43" i="21" l="1"/>
  <c r="F42" i="21" s="1"/>
  <c r="E21" i="21"/>
  <c r="E20" i="21" s="1"/>
  <c r="E87" i="21"/>
  <c r="E86" i="21" s="1"/>
  <c r="E109" i="21"/>
  <c r="E108" i="21" s="1"/>
  <c r="E43" i="21"/>
  <c r="E42" i="21" s="1"/>
  <c r="F21" i="21"/>
  <c r="F20" i="21" s="1"/>
  <c r="F54" i="21"/>
  <c r="F53" i="21" s="1"/>
  <c r="F87" i="21"/>
  <c r="F86" i="21" s="1"/>
  <c r="F109" i="21"/>
  <c r="F108" i="21" s="1"/>
  <c r="F32" i="21"/>
  <c r="F31" i="21" s="1"/>
  <c r="F10" i="21"/>
  <c r="F9" i="21" s="1"/>
  <c r="F76" i="21"/>
  <c r="F75" i="21" s="1"/>
  <c r="F65" i="21"/>
  <c r="F64" i="21" s="1"/>
  <c r="E10" i="21"/>
  <c r="E9" i="21" s="1"/>
  <c r="E76" i="21"/>
  <c r="E75" i="21" s="1"/>
  <c r="E54" i="21"/>
  <c r="E53" i="21" s="1"/>
  <c r="E65" i="21"/>
  <c r="E64" i="21" s="1"/>
  <c r="D108" i="21"/>
  <c r="F98" i="21"/>
  <c r="F97" i="21" s="1"/>
  <c r="E98" i="21"/>
  <c r="E97" i="21" s="1"/>
  <c r="D98" i="21"/>
  <c r="D97" i="21" s="1"/>
  <c r="D87" i="21"/>
  <c r="D86" i="21" s="1"/>
  <c r="D76" i="21"/>
  <c r="D75" i="21" s="1"/>
  <c r="D65" i="21"/>
  <c r="D64" i="21" s="1"/>
  <c r="D54" i="21"/>
  <c r="D53" i="21" s="1"/>
  <c r="D43" i="21"/>
  <c r="D42" i="21" s="1"/>
  <c r="D32" i="21"/>
  <c r="D31" i="21" s="1"/>
  <c r="D21" i="21"/>
  <c r="D20" i="21" s="1"/>
  <c r="D10" i="21"/>
  <c r="D9" i="21" s="1"/>
  <c r="F6" i="21" l="1"/>
  <c r="E6" i="21"/>
  <c r="D6" i="21"/>
  <c r="D119" i="21" s="1"/>
  <c r="E119" i="21" l="1"/>
  <c r="F119" i="21"/>
</calcChain>
</file>

<file path=xl/sharedStrings.xml><?xml version="1.0" encoding="utf-8"?>
<sst xmlns="http://schemas.openxmlformats.org/spreadsheetml/2006/main" count="896" uniqueCount="299">
  <si>
    <t>Коэффициент стабилизации бюджетной нагрузки</t>
  </si>
  <si>
    <t>Периодичность проведения контроля</t>
  </si>
  <si>
    <t>Порядок досрочного прекращения исполнения государственного задания</t>
  </si>
  <si>
    <t>УТВЕРЖДАЮ</t>
  </si>
  <si>
    <t xml:space="preserve">Государственное задание 
</t>
  </si>
  <si>
    <t>(наименование государственного учреждения Тверской области)</t>
  </si>
  <si>
    <t>№ п/п</t>
  </si>
  <si>
    <t>Единица измерения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</si>
  <si>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</si>
  <si>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</si>
  <si>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</si>
  <si>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</si>
  <si>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</si>
  <si>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</si>
  <si>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</si>
  <si>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Значение показателей объема
государственной услуги (работы)</t>
  </si>
  <si>
    <t xml:space="preserve">1.2. Показатели, характеризующие качество государственной услуги (работы) </t>
  </si>
  <si>
    <t>Показатель качества государственной услуги (работы)</t>
  </si>
  <si>
    <t>Значение показателя качества
государственной услуги (работы)</t>
  </si>
  <si>
    <t>Часть II. Финансовое обеспечение выполнения государственного задания</t>
  </si>
  <si>
    <t>Наименование</t>
  </si>
  <si>
    <t xml:space="preserve">за плату </t>
  </si>
  <si>
    <t>бесплатно</t>
  </si>
  <si>
    <t xml:space="preserve">Допустимое (возможное) отклонение показателя качества государственной услуги (работы), в пределах  которого  государственное задание считается выполненным, в единицах измерения показателя качества </t>
  </si>
  <si>
    <t>1.2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</si>
  <si>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</si>
  <si>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</si>
  <si>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</si>
  <si>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</si>
  <si>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</si>
  <si>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</si>
  <si>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</si>
  <si>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</si>
  <si>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</si>
  <si>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</si>
  <si>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</si>
  <si>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</si>
  <si>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</si>
  <si>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Показатели, характеризующие содержание государственной 
услуги (работы)</t>
  </si>
  <si>
    <t>Показатели, характеризующие условия (формы) оказания государственной 
услуги (выполнения работы)</t>
  </si>
  <si>
    <t xml:space="preserve"> Показатель объема государственной услуги (работы)</t>
  </si>
  <si>
    <t>Номер</t>
  </si>
  <si>
    <t>Дата</t>
  </si>
  <si>
    <t>наименование</t>
  </si>
  <si>
    <t>Прочий корректирующий коэффициент</t>
  </si>
  <si>
    <t>Отраслевой корректирующий коэффициент</t>
  </si>
  <si>
    <t>1. Периодичность и вид контроля за выполнением государственного задания:</t>
  </si>
  <si>
    <t>подпись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</si>
  <si>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</si>
  <si>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</si>
  <si>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</si>
  <si>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 расшифровка подписи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</si>
  <si>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</si>
  <si>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Категории потребителей государственной услуги (работы)</t>
  </si>
  <si>
    <t>Показатели, характеризующие условия оказания государственной 
услуги (выполнения работы)</t>
  </si>
  <si>
    <t xml:space="preserve">Наименование государственной услуги (работы) </t>
  </si>
  <si>
    <t>Часть III. Порядок осуществления контроля за выполнением государственного задания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</si>
  <si>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</si>
  <si>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>Реквизиты нормативного правового или иного акта, определяющего порядок оказания  государственной услуги (работы) регионального перечня государственных (муниципальных) услуг и работ</t>
  </si>
  <si>
    <t>Часть I. Оказание государственной(-х) услуги (услуг) (выполнение работы (работ)</t>
  </si>
  <si>
    <t>1.1. Показатели, характеризующие объем государственной услуги (работы)</t>
  </si>
  <si>
    <t>«Приложение 1 
к Порядку формирования и финансового обеспечения выполнения 
государственного задания  на оказание государственных услуг 
(выполнение работ) государственными учреждениями здравоохранения 
Тверской области</t>
  </si>
  <si>
    <t>Приложение 3 
к постановлению Правительства
Тверской области 
от 22.11.2017 № 398-пп</t>
  </si>
  <si>
    <t/>
  </si>
  <si>
    <t>х</t>
  </si>
  <si>
    <t>5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</si>
  <si>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</si>
  <si>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</si>
  <si>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</si>
  <si>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1</t>
  </si>
  <si>
    <t>6</t>
  </si>
  <si>
    <t>7</t>
  </si>
  <si>
    <t>Затраты на оказание услуг (выполнение работ), всего</t>
  </si>
  <si>
    <t>1.3.</t>
  </si>
  <si>
    <t>Затраты на оказание услуги (выполнение работы)</t>
  </si>
  <si>
    <t>1.3 = 1.3.1 x 1.3.2 - 1.3.4 x 1.3.3</t>
  </si>
  <si>
    <t>Нормативные затраты на оказание единицы услуги (выполнение работы)</t>
  </si>
  <si>
    <t>1.3.1 = 1.3.1.1 x 1.3.1.2 x 1.3.1.3 x 1.3.1.4</t>
  </si>
  <si>
    <t>Базовый норматив затрат на оказание услуги (выполнение работы)</t>
  </si>
  <si>
    <t>Территориальный корректирующий коэффициент</t>
  </si>
  <si>
    <t>Объем государственной услуги (работы), оказываемой в пределах государственного задания</t>
  </si>
  <si>
    <t>Человек</t>
  </si>
  <si>
    <t>Среднегодовой размер платы за оказание государственной услуги, оказываемой за плату в рамках государственного задания</t>
  </si>
  <si>
    <t>Объем государственной услуги, оказываемой за плату в рамках государственного задания</t>
  </si>
  <si>
    <t>Затраты на содержание имущества, не включенные в нормативные затраты на оказание единицы услуги (выполнение работы)</t>
  </si>
  <si>
    <t>Объем субсидии на выполнение государственного задания</t>
  </si>
  <si>
    <t>4 = (1 + 2) x 3</t>
  </si>
  <si>
    <t>Внутренний контроль</t>
  </si>
  <si>
    <t>за 6 месяцев текущего финансового года - в срок до 15 июля текущего финансового года;</t>
  </si>
  <si>
    <t>за 9 месяцев текущего финансового года - в срок до 15 октября текущего финансового года;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</si>
  <si>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</si>
  <si>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</si>
  <si>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Ликвидация учреждения</t>
  </si>
  <si>
    <t>В соответсвии с нормативными правовыми актами Тверской области</t>
  </si>
  <si>
    <t>Лишение  лицензии</t>
  </si>
  <si>
    <t>Реорганизация учреждения</t>
  </si>
  <si>
    <t>Перераспределение полномочий, повлекшее исключение из компетенции учреждения полномочий по оказанию государственной услуги</t>
  </si>
  <si>
    <t>Исключение государственной услуги из ведомственного перечня государственных услуг(работ)</t>
  </si>
  <si>
    <t>Иные случаи, когда государственное бюджетное учреждение не обеспечивает выполнение государственного задания или имеются основания предпологать, что государственное задание не будет выполнено в полном объеме или в соотвествии с иными установленными требованиями</t>
  </si>
  <si>
    <t>Физические лица, в том числе отдельные категории граждан, установленные законодательством Российской Федерации</t>
  </si>
  <si>
    <t xml:space="preserve">323-ФЗ 
</t>
  </si>
  <si>
    <t xml:space="preserve">21.11.2011
</t>
  </si>
  <si>
    <t>Удовлетворенность потребителей в оказанной государственной услуге (Процент)</t>
  </si>
  <si>
    <t xml:space="preserve"> (Процент)</t>
  </si>
  <si>
    <t>90</t>
  </si>
  <si>
    <t>100</t>
  </si>
  <si>
    <t>Первичная медико-санитарная помощь, не включенная в базовую программу обязательного медицинского страхования</t>
  </si>
  <si>
    <t>Первичная медико-санитарная помощь, в части диагностики и лечения</t>
  </si>
  <si>
    <t>Наркология</t>
  </si>
  <si>
    <t>Амбулаторно</t>
  </si>
  <si>
    <t>Число обращений (Условная единица)</t>
  </si>
  <si>
    <t xml:space="preserve">Число посещений (Условная единица); </t>
  </si>
  <si>
    <t>Федеральный закон №323-ФЗ "Об основах здоровья граждан в Российской Федерации" 323-ФЗ c  Об основах здоровья граждан в Российской Федерации</t>
  </si>
  <si>
    <t xml:space="preserve">Соотетствие порядкам оказания медицинской помощи и на основе стандартов медицинской помощи (Процент); </t>
  </si>
  <si>
    <t>Первичная медико-санитарная помощь, не включенная в базовую программу обязательного медицинского страхования. Наркология. Посещения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</si>
  <si>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</si>
  <si>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</si>
  <si>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</si>
  <si>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</si>
  <si>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</si>
  <si>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</si>
  <si>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</si>
  <si>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</si>
  <si>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</si>
  <si>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</si>
  <si>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</si>
  <si>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посещений</t>
  </si>
  <si>
    <t>обращений</t>
  </si>
  <si>
    <t>Психиатрия</t>
  </si>
  <si>
    <t>Число посещений (Условная единица)</t>
  </si>
  <si>
    <t>Первичная медико-санитарная помощь, не включенная в базовую программу обязательного медицинского страхования.Психиатрия. Посещения</t>
  </si>
  <si>
    <t>Фтизиатрия</t>
  </si>
  <si>
    <t>Первичная медико-санитарная помощь, не включенная в базовую программу обязательного медицинского страхования.Фтизиатрия. Посещения</t>
  </si>
  <si>
    <t>Медицинское освидетельствование на состояние опьянения (алкогольного, наркотического или иного токсического)</t>
  </si>
  <si>
    <t>органы государственной власти;Физические лица;Юридические лица</t>
  </si>
  <si>
    <t>Постановление Правительство РФ от 11/04/2005 №2005-04-11; Постановление Правительство Российской Федерации от 26/12/2014 №2014-12-26; Федеральный закон Президент РФ от 21/11/2011 №2011-11-21 "323-ФЗ (Об основах здоровья граждан в Российской Федерации) "; Федеральный закон Президент РФ от 07/02/2011 №2011-02-07 "3-ФЗ (О полиции) "</t>
  </si>
  <si>
    <t>11.04.2005</t>
  </si>
  <si>
    <t xml:space="preserve">2005-04-11; </t>
  </si>
  <si>
    <t>Х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</si>
  <si>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</si>
  <si>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</si>
  <si>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</si>
  <si>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</si>
  <si>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</si>
  <si>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</si>
  <si>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</si>
  <si>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</si>
  <si>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</si>
  <si>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</si>
  <si>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</si>
  <si>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</si>
  <si>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</si>
  <si>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</si>
  <si>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</si>
  <si>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</si>
  <si>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</si>
  <si>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</si>
  <si>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</si>
  <si>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</si>
  <si>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</si>
  <si>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</si>
  <si>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</si>
  <si>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</si>
  <si>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</si>
  <si>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5.3.1</t>
  </si>
  <si>
    <t>5.3.1.1</t>
  </si>
  <si>
    <t>5.3.1.2</t>
  </si>
  <si>
    <t>5.3.1.3</t>
  </si>
  <si>
    <t>5.3.1.4</t>
  </si>
  <si>
    <t>5.3.2</t>
  </si>
  <si>
    <t>5.3.3</t>
  </si>
  <si>
    <t>5.3.4</t>
  </si>
  <si>
    <t>6.1</t>
  </si>
  <si>
    <t>6.2</t>
  </si>
  <si>
    <t>6.3.</t>
  </si>
  <si>
    <t>6.3.1</t>
  </si>
  <si>
    <t>6.3.1.1</t>
  </si>
  <si>
    <t>6.3.1.2</t>
  </si>
  <si>
    <t>6.3.1.3</t>
  </si>
  <si>
    <t>6.3.1.4</t>
  </si>
  <si>
    <t>6.3.2</t>
  </si>
  <si>
    <t>6.3.3</t>
  </si>
  <si>
    <t>6.3.4</t>
  </si>
  <si>
    <t>7.1</t>
  </si>
  <si>
    <t>7.2</t>
  </si>
  <si>
    <t>7.3.</t>
  </si>
  <si>
    <t>7.3.1</t>
  </si>
  <si>
    <t>7.3.1.1</t>
  </si>
  <si>
    <t>7.3.1.2</t>
  </si>
  <si>
    <t>7.3.1.3</t>
  </si>
  <si>
    <t>7.3.1.4</t>
  </si>
  <si>
    <t>7.3.2</t>
  </si>
  <si>
    <t>7.3.3</t>
  </si>
  <si>
    <t>7.3.4</t>
  </si>
  <si>
    <t>8.1</t>
  </si>
  <si>
    <t>8.2</t>
  </si>
  <si>
    <t>8.3.</t>
  </si>
  <si>
    <t>8.3.1</t>
  </si>
  <si>
    <t>8.3.1.1</t>
  </si>
  <si>
    <t>8.3.1.2</t>
  </si>
  <si>
    <t>8.3.1.3</t>
  </si>
  <si>
    <t>8.3.1.4</t>
  </si>
  <si>
    <t>8.3.2</t>
  </si>
  <si>
    <t>8.3.3</t>
  </si>
  <si>
    <t>8.3.4</t>
  </si>
  <si>
    <t>9.3.</t>
  </si>
  <si>
    <t>9.3.1</t>
  </si>
  <si>
    <t>9.3.1.1</t>
  </si>
  <si>
    <t>9.3.1.2</t>
  </si>
  <si>
    <t>9.3.1.3</t>
  </si>
  <si>
    <t>9.3.1.4</t>
  </si>
  <si>
    <t>9.3.2</t>
  </si>
  <si>
    <t>9.3.3</t>
  </si>
  <si>
    <t>9.3.4</t>
  </si>
  <si>
    <t>10.1</t>
  </si>
  <si>
    <t>10.2</t>
  </si>
  <si>
    <t>10.3.</t>
  </si>
  <si>
    <t>10.3.1</t>
  </si>
  <si>
    <t>10.3.1.1</t>
  </si>
  <si>
    <t>10.3.1.2</t>
  </si>
  <si>
    <t>10.3.1.3</t>
  </si>
  <si>
    <t>10.3.1.4</t>
  </si>
  <si>
    <t>10.3.2</t>
  </si>
  <si>
    <t>10.3.3</t>
  </si>
  <si>
    <t>10.3.4</t>
  </si>
  <si>
    <t>Стационар</t>
  </si>
  <si>
    <t xml:space="preserve">количество освидетельствований </t>
  </si>
  <si>
    <t>9.1</t>
  </si>
  <si>
    <t>9.2</t>
  </si>
  <si>
    <t>Физические лица; Отдельные категории граждан, установленные законодательством Российской Федерации</t>
  </si>
  <si>
    <t>Паллиативная медицинская помощь</t>
  </si>
  <si>
    <t>Отдельные категории граждан, установленные законодательством Российской Федерации; Физические лица</t>
  </si>
  <si>
    <t>Количество койко-дней (Койко-день)</t>
  </si>
  <si>
    <t>Патологическая анатомия</t>
  </si>
  <si>
    <t>количество исследований</t>
  </si>
  <si>
    <t>Медицинская помощь в экстренной форме незастрахованным гражданам в системе обязательного медицинского страхования</t>
  </si>
  <si>
    <t>Случаев госпитализации (Условная)</t>
  </si>
  <si>
    <t>Государственное бюджетное учреждение здравоохранения Тверской области "Весьегонская центральная районная больница"</t>
  </si>
  <si>
    <t>1000</t>
  </si>
  <si>
    <t>500</t>
  </si>
  <si>
    <t>2500</t>
  </si>
  <si>
    <t>Первичная медико-санитарная помощь, не включенная в базовую программу обязательного медицинского страхования. Наркология. Обращения</t>
  </si>
  <si>
    <t>Первичная медико-санитарная помощь, не включенная в базовую программу обязательного медицинского страхования. Психиатрия. Обращения</t>
  </si>
  <si>
    <t>Первичная медико-санитарная помощь, не включенная в базовую программу обязательного медицинского страхования. Фтизиатрия. Обращения</t>
  </si>
  <si>
    <t>860000О.99.0.АД57АА17003</t>
  </si>
  <si>
    <t>860000О.99.0.АД57АА43003</t>
  </si>
  <si>
    <t>860000О.99.0.АД57АА49002</t>
  </si>
  <si>
    <t>860000О.99.0.АЕ65АА00002</t>
  </si>
  <si>
    <t>Физические лица, юридические лица, органы государственной власти</t>
  </si>
  <si>
    <t>3330</t>
  </si>
  <si>
    <t xml:space="preserve">Соотетствие порядкам оказания медицинской помощи по профилю "патологическая анатомия"(Процент); </t>
  </si>
  <si>
    <t>2.3 =2.3.1 x 2.3.2 - 2.3.4 x 2.3.3</t>
  </si>
  <si>
    <t>2.3.1 =2.3.1.1 x 2.3.1.2 x 2.3.1.3 x 2.3.1.4</t>
  </si>
  <si>
    <t>3.3 =3.3.1 x 3.3.2 - 3.3.4 x 3.3.3</t>
  </si>
  <si>
    <t>3.3.1 =3.3.1.1 x3.3.1.2 x 3.3.1.3 x 3.3.1.4</t>
  </si>
  <si>
    <t>4.3 =4.3.1 x 4.3.2 -4.3.4 x 4.3.3</t>
  </si>
  <si>
    <t>4.3.1 =4.3.1.1 x 4.3.1.2 x 4.3.1.3 x 4.3.1.4</t>
  </si>
  <si>
    <t>5.3 =5.3.1 x 5.3.2 -5.3.4 x 5.3.3</t>
  </si>
  <si>
    <t>5.3.1 =5.3.1.1 x 5.3.1.2 x 5.3.1.3 x 5.3.1.4</t>
  </si>
  <si>
    <t>6.3 =6.3.1 x 6.3.2 -6.3.4 x 6.3.3</t>
  </si>
  <si>
    <t>6.3.1 =6.3.1.1 x 6.3.1.2 x 6.3.1.3 x 6.3.1.4</t>
  </si>
  <si>
    <t>7.3 =7.3.1 x 7.3.2 -7.3.4 x 7.3.3</t>
  </si>
  <si>
    <t>7.3.1 =7.3.1.1 x 7.3.1.2 x 7.3.1.3 x 7.3.1.4</t>
  </si>
  <si>
    <t>8.3 =8.3.1 x 8.3.2 -8.3.4 x 8.3.3</t>
  </si>
  <si>
    <t>8.3.1 =8.3.1.1 x 8.3.1.2 x 8.3.1.3 x 8.3.1.4</t>
  </si>
  <si>
    <t>9.3 =9.3.1 x 9.3.2 -9.3.4 x 9.3.3</t>
  </si>
  <si>
    <t>9.3.1 =9.3.1.1 x 9.3.1.2 x 9.3.1.3 x 9.3.1.4</t>
  </si>
  <si>
    <t>10.3 =10.3.1 x 10.3.2 -10.3.4 x 10.3.3</t>
  </si>
  <si>
    <t>10.3.1 =10.3.1.1 x 10.3.1.2 x 10.3.1.3 x 10.3.1.4</t>
  </si>
  <si>
    <t>АПП</t>
  </si>
  <si>
    <t>паллиатив</t>
  </si>
  <si>
    <t>ПАО</t>
  </si>
  <si>
    <t>за отчетный финансовый год - в срок до 1 марта года, следующего за отчетным.</t>
  </si>
  <si>
    <t>1 = 1.3 + 2.3 + 3.3 + 4.3 + 5.3 + 6.3 + 7.3+8.3+9.3+10.3</t>
  </si>
  <si>
    <t>08861000Р69105510001002</t>
  </si>
  <si>
    <t>08861000Р69105910001002</t>
  </si>
  <si>
    <t>Приказ Минздрава России от 06.06.2013 №354н ("О порядке проведения патолого-анатомических вскрытий");
Федеральный закон от 21.11.2011 №323-ФЗ ("Об основах охраны здоровья граждан в Российской Федерации")</t>
  </si>
  <si>
    <t>323-ФЗ 
354н</t>
  </si>
  <si>
    <t>21.11.2011
06.06.2013</t>
  </si>
  <si>
    <t>860000О.99.0.БЗ68АА04000</t>
  </si>
  <si>
    <t>650</t>
  </si>
  <si>
    <t>И.о. Министра здравоохранения Тверской области</t>
  </si>
  <si>
    <r>
      <t>____________________                   __</t>
    </r>
    <r>
      <rPr>
        <u/>
        <sz val="10"/>
        <color indexed="8"/>
        <rFont val="Times New Roman"/>
        <family val="1"/>
        <charset val="204"/>
      </rPr>
      <t>К.А. Абрамова</t>
    </r>
    <r>
      <rPr>
        <sz val="10"/>
        <color indexed="8"/>
        <rFont val="Times New Roman"/>
        <family val="1"/>
        <charset val="204"/>
      </rPr>
      <t>______________</t>
    </r>
  </si>
  <si>
    <t>на 2023 год и плановый период 2024-2025 годов</t>
  </si>
  <si>
    <t>2023 год
(очередной финансовый год)</t>
  </si>
  <si>
    <t>2024 год
(1-й год планового периода)</t>
  </si>
  <si>
    <t>2025 год
(2-й год планового периода)</t>
  </si>
  <si>
    <t>незастрах.</t>
  </si>
  <si>
    <t>2450</t>
  </si>
  <si>
    <t>580</t>
  </si>
  <si>
    <t>400</t>
  </si>
  <si>
    <t>83</t>
  </si>
  <si>
    <t>860000О.99.0.АД57АА46002</t>
  </si>
  <si>
    <t>860000О.99.0.АД57АА46003</t>
  </si>
  <si>
    <t xml:space="preserve">«____»__________________2023 г.                 </t>
  </si>
  <si>
    <t>Главный врач ГБУЗ "Весьегонская ЦРБ"</t>
  </si>
  <si>
    <t>____________________                   Н.М.Харчук</t>
  </si>
  <si>
    <t>Начальник планово-экономического отдела ГБУЗ "Весьегонская ЦРБ"</t>
  </si>
  <si>
    <t>____________________                   Н.Г.Запольская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</si>
</sst>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</font>
    <font>
      <sz val="11"/>
      <color rgb="FF0000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4" fontId="17" fillId="2" borderId="13">
      <alignment horizontal="right" vertical="top" shrinkToFit="1"/>
    </xf>
  </cellStyleXfs>
  <cellXfs count="125">
    <xf numFmtId="0" fontId="0" fillId="0" borderId="0" xfId="0"/>
    <xf numFmtId="0" fontId="11" fillId="0" borderId="0" xfId="2" applyFont="1"/>
    <xf numFmtId="0" fontId="9" fillId="0" borderId="0" xfId="2" applyNumberFormat="1" applyFont="1" applyBorder="1" applyAlignment="1">
      <alignment horizontal="left"/>
    </xf>
    <xf numFmtId="0" fontId="9" fillId="0" borderId="0" xfId="2" applyFont="1"/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Alignment="1">
      <alignment horizontal="center" vertical="top"/>
    </xf>
    <xf numFmtId="0" fontId="8" fillId="0" borderId="0" xfId="3" applyFont="1"/>
    <xf numFmtId="49" fontId="8" fillId="0" borderId="0" xfId="3" applyNumberFormat="1" applyFont="1"/>
    <xf numFmtId="0" fontId="8" fillId="0" borderId="0" xfId="3" applyFont="1" applyAlignment="1">
      <alignment vertical="top"/>
    </xf>
    <xf numFmtId="0" fontId="8" fillId="0" borderId="0" xfId="3" applyFont="1" applyBorder="1" applyAlignment="1">
      <alignment vertical="top" wrapText="1"/>
    </xf>
    <xf numFmtId="0" fontId="8" fillId="0" borderId="0" xfId="3" applyFont="1" applyAlignment="1">
      <alignment horizontal="center" wrapText="1"/>
    </xf>
    <xf numFmtId="49" fontId="8" fillId="0" borderId="0" xfId="3" applyNumberFormat="1" applyFont="1" applyAlignment="1">
      <alignment horizontal="center" wrapText="1"/>
    </xf>
    <xf numFmtId="0" fontId="8" fillId="0" borderId="0" xfId="3" applyFont="1" applyBorder="1"/>
    <xf numFmtId="0" fontId="8" fillId="0" borderId="0" xfId="3" applyFont="1" applyAlignment="1">
      <alignment wrapText="1"/>
    </xf>
    <xf numFmtId="0" fontId="8" fillId="0" borderId="0" xfId="3" applyFont="1" applyAlignment="1">
      <alignment horizontal="left" wrapText="1"/>
    </xf>
    <xf numFmtId="0" fontId="8" fillId="0" borderId="0" xfId="3" applyFont="1" applyAlignment="1">
      <alignment horizontal="left"/>
    </xf>
    <xf numFmtId="0" fontId="8" fillId="0" borderId="0" xfId="3" applyFont="1" applyBorder="1" applyAlignment="1">
      <alignment wrapText="1"/>
    </xf>
    <xf numFmtId="0" fontId="8" fillId="0" borderId="0" xfId="3" applyFont="1" applyBorder="1" applyAlignment="1">
      <alignment horizontal="left"/>
    </xf>
    <xf numFmtId="0" fontId="9" fillId="0" borderId="1" xfId="2" applyNumberFormat="1" applyFont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vertical="top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0" borderId="8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top" wrapText="1"/>
    </xf>
    <xf numFmtId="49" fontId="11" fillId="0" borderId="1" xfId="4" applyNumberFormat="1" applyFont="1" applyFill="1" applyBorder="1" applyAlignment="1">
      <alignment horizontal="center" vertical="top" wrapText="1"/>
    </xf>
    <xf numFmtId="0" fontId="11" fillId="0" borderId="1" xfId="4" applyFont="1" applyFill="1" applyBorder="1" applyAlignment="1">
      <alignment horizontal="center" vertical="top" wrapText="1"/>
    </xf>
    <xf numFmtId="0" fontId="11" fillId="0" borderId="0" xfId="2" applyFont="1" applyFill="1"/>
    <xf numFmtId="0" fontId="11" fillId="0" borderId="0" xfId="2" applyNumberFormat="1" applyFont="1" applyFill="1" applyBorder="1" applyAlignment="1">
      <alignment horizontal="left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Alignment="1">
      <alignment horizontal="center" vertical="top"/>
    </xf>
    <xf numFmtId="0" fontId="12" fillId="0" borderId="0" xfId="2" applyFont="1" applyFill="1"/>
    <xf numFmtId="0" fontId="16" fillId="0" borderId="0" xfId="4" applyFont="1" applyFill="1"/>
    <xf numFmtId="49" fontId="11" fillId="0" borderId="2" xfId="2" applyNumberFormat="1" applyFont="1" applyFill="1" applyBorder="1" applyAlignment="1">
      <alignment horizontal="center" vertical="top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vertical="top" wrapText="1"/>
    </xf>
    <xf numFmtId="2" fontId="11" fillId="0" borderId="2" xfId="2" applyNumberFormat="1" applyFont="1" applyFill="1" applyBorder="1" applyAlignment="1">
      <alignment horizontal="center" vertical="top" wrapText="1"/>
    </xf>
    <xf numFmtId="0" fontId="12" fillId="0" borderId="1" xfId="2" applyFont="1" applyFill="1" applyBorder="1"/>
    <xf numFmtId="0" fontId="16" fillId="0" borderId="1" xfId="4" applyFont="1" applyFill="1" applyBorder="1"/>
    <xf numFmtId="0" fontId="11" fillId="0" borderId="1" xfId="2" applyFont="1" applyFill="1" applyBorder="1"/>
    <xf numFmtId="49" fontId="3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3" fillId="0" borderId="0" xfId="2" applyFont="1" applyFill="1"/>
    <xf numFmtId="0" fontId="3" fillId="0" borderId="0" xfId="2" applyFont="1" applyFill="1" applyBorder="1"/>
    <xf numFmtId="49" fontId="3" fillId="0" borderId="13" xfId="0" applyNumberFormat="1" applyFont="1" applyFill="1" applyBorder="1" applyAlignment="1">
      <alignment vertical="top" wrapText="1"/>
    </xf>
    <xf numFmtId="4" fontId="3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vertical="top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0" fontId="3" fillId="0" borderId="13" xfId="0" applyNumberFormat="1" applyFont="1" applyFill="1" applyBorder="1" applyAlignment="1">
      <alignment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top" wrapText="1"/>
    </xf>
    <xf numFmtId="4" fontId="3" fillId="0" borderId="13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top" wrapText="1"/>
    </xf>
    <xf numFmtId="49" fontId="3" fillId="0" borderId="0" xfId="2" applyNumberFormat="1" applyFont="1" applyFill="1"/>
    <xf numFmtId="4" fontId="3" fillId="0" borderId="0" xfId="2" applyNumberFormat="1" applyFont="1" applyFill="1"/>
    <xf numFmtId="4" fontId="19" fillId="0" borderId="0" xfId="2" applyNumberFormat="1" applyFont="1" applyFill="1"/>
    <xf numFmtId="0" fontId="11" fillId="0" borderId="1" xfId="2" applyFont="1" applyFill="1" applyBorder="1" applyAlignment="1">
      <alignment horizontal="center" vertical="center" textRotation="90" wrapText="1"/>
    </xf>
    <xf numFmtId="49" fontId="11" fillId="0" borderId="2" xfId="2" applyNumberFormat="1" applyFont="1" applyFill="1" applyBorder="1" applyAlignment="1">
      <alignment horizontal="center" vertical="top" wrapText="1"/>
    </xf>
    <xf numFmtId="49" fontId="11" fillId="0" borderId="1" xfId="2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top" wrapText="1"/>
    </xf>
    <xf numFmtId="4" fontId="20" fillId="0" borderId="13" xfId="0" applyNumberFormat="1" applyFont="1" applyFill="1" applyBorder="1" applyAlignment="1">
      <alignment horizontal="center" vertical="top" wrapText="1"/>
    </xf>
    <xf numFmtId="0" fontId="1" fillId="0" borderId="0" xfId="2" applyFont="1" applyFill="1"/>
    <xf numFmtId="2" fontId="3" fillId="0" borderId="0" xfId="2" applyNumberFormat="1" applyFont="1" applyFill="1"/>
    <xf numFmtId="49" fontId="3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horizontal="center" vertical="top" wrapText="1"/>
    </xf>
    <xf numFmtId="165" fontId="2" fillId="0" borderId="13" xfId="1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/>
    </xf>
    <xf numFmtId="0" fontId="21" fillId="0" borderId="0" xfId="2" applyFont="1" applyFill="1"/>
    <xf numFmtId="0" fontId="8" fillId="0" borderId="0" xfId="3" applyFont="1" applyBorder="1" applyAlignment="1">
      <alignment horizontal="center" vertical="top" wrapText="1"/>
    </xf>
    <xf numFmtId="0" fontId="8" fillId="0" borderId="0" xfId="3" applyFont="1" applyAlignment="1">
      <alignment horizontal="center" vertical="top" wrapText="1"/>
    </xf>
    <xf numFmtId="0" fontId="12" fillId="0" borderId="4" xfId="3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wrapText="1"/>
    </xf>
    <xf numFmtId="0" fontId="8" fillId="0" borderId="0" xfId="3" applyFont="1" applyAlignment="1">
      <alignment horizontal="center" wrapText="1"/>
    </xf>
    <xf numFmtId="0" fontId="8" fillId="0" borderId="4" xfId="3" applyFont="1" applyBorder="1" applyAlignment="1">
      <alignment horizontal="center"/>
    </xf>
    <xf numFmtId="0" fontId="8" fillId="0" borderId="6" xfId="3" applyFont="1" applyBorder="1" applyAlignment="1">
      <alignment horizontal="right" wrapText="1"/>
    </xf>
    <xf numFmtId="0" fontId="9" fillId="0" borderId="0" xfId="0" applyFont="1" applyAlignment="1">
      <alignment horizontal="left" vertical="top" wrapText="1" indent="9"/>
    </xf>
    <xf numFmtId="0" fontId="8" fillId="0" borderId="0" xfId="3" applyFont="1" applyAlignment="1">
      <alignment horizontal="left" wrapText="1" indent="9"/>
    </xf>
    <xf numFmtId="0" fontId="8" fillId="0" borderId="0" xfId="3" applyFont="1" applyAlignment="1">
      <alignment horizontal="right" wrapText="1"/>
    </xf>
    <xf numFmtId="0" fontId="8" fillId="0" borderId="0" xfId="3" applyFont="1" applyAlignment="1">
      <alignment horizontal="left" wrapText="1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wrapText="1"/>
    </xf>
    <xf numFmtId="0" fontId="8" fillId="0" borderId="0" xfId="3" applyFont="1" applyAlignment="1">
      <alignment horizontal="left"/>
    </xf>
    <xf numFmtId="0" fontId="11" fillId="0" borderId="0" xfId="2" applyFont="1" applyFill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 vertical="center" textRotation="90" wrapText="1"/>
    </xf>
    <xf numFmtId="0" fontId="11" fillId="0" borderId="11" xfId="2" applyFont="1" applyFill="1" applyBorder="1" applyAlignment="1">
      <alignment horizontal="center" vertical="center" textRotation="90" wrapText="1"/>
    </xf>
    <xf numFmtId="0" fontId="11" fillId="0" borderId="3" xfId="2" applyFont="1" applyFill="1" applyBorder="1" applyAlignment="1">
      <alignment horizontal="center" vertical="center" textRotation="90" wrapText="1"/>
    </xf>
    <xf numFmtId="0" fontId="11" fillId="0" borderId="5" xfId="2" applyFont="1" applyFill="1" applyBorder="1" applyAlignment="1">
      <alignment horizontal="center" vertical="center" textRotation="90" wrapText="1"/>
    </xf>
    <xf numFmtId="0" fontId="11" fillId="0" borderId="6" xfId="2" applyFont="1" applyFill="1" applyBorder="1" applyAlignment="1">
      <alignment horizontal="center" vertical="center" textRotation="90" wrapText="1"/>
    </xf>
    <xf numFmtId="0" fontId="11" fillId="0" borderId="7" xfId="2" applyFont="1" applyFill="1" applyBorder="1" applyAlignment="1">
      <alignment horizontal="center" vertical="center" textRotation="90" wrapText="1"/>
    </xf>
    <xf numFmtId="0" fontId="11" fillId="0" borderId="1" xfId="2" applyFont="1" applyFill="1" applyBorder="1" applyAlignment="1">
      <alignment horizontal="center" vertical="center" textRotation="90" wrapText="1"/>
    </xf>
    <xf numFmtId="0" fontId="11" fillId="0" borderId="8" xfId="2" applyFont="1" applyFill="1" applyBorder="1" applyAlignment="1">
      <alignment horizontal="center" vertical="center" textRotation="90" wrapText="1"/>
    </xf>
    <xf numFmtId="0" fontId="11" fillId="0" borderId="9" xfId="2" applyFont="1" applyFill="1" applyBorder="1" applyAlignment="1">
      <alignment horizontal="center" vertical="center" textRotation="90" wrapText="1"/>
    </xf>
    <xf numFmtId="0" fontId="11" fillId="0" borderId="10" xfId="2" applyFont="1" applyFill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vertical="center" textRotation="90" wrapText="1"/>
    </xf>
    <xf numFmtId="0" fontId="9" fillId="0" borderId="11" xfId="2" applyFont="1" applyBorder="1" applyAlignment="1">
      <alignment horizontal="center" vertical="center" textRotation="90" wrapText="1"/>
    </xf>
    <xf numFmtId="0" fontId="9" fillId="0" borderId="3" xfId="2" applyFont="1" applyBorder="1" applyAlignment="1">
      <alignment horizontal="center" vertical="center" textRotation="90" wrapText="1"/>
    </xf>
    <xf numFmtId="0" fontId="9" fillId="0" borderId="1" xfId="2" applyFont="1" applyBorder="1" applyAlignment="1">
      <alignment horizontal="center" vertical="center" textRotation="90" wrapText="1"/>
    </xf>
    <xf numFmtId="0" fontId="9" fillId="0" borderId="5" xfId="2" applyFont="1" applyFill="1" applyBorder="1" applyAlignment="1">
      <alignment horizontal="center" vertical="center" textRotation="90" wrapText="1"/>
    </xf>
    <xf numFmtId="0" fontId="9" fillId="0" borderId="12" xfId="2" applyFont="1" applyFill="1" applyBorder="1" applyAlignment="1">
      <alignment horizontal="center" vertical="center" textRotation="90" wrapText="1"/>
    </xf>
    <xf numFmtId="0" fontId="9" fillId="0" borderId="0" xfId="2" applyNumberFormat="1" applyFont="1" applyBorder="1" applyAlignment="1">
      <alignment horizontal="center"/>
    </xf>
    <xf numFmtId="0" fontId="9" fillId="0" borderId="5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textRotation="90" wrapText="1"/>
    </xf>
    <xf numFmtId="0" fontId="9" fillId="0" borderId="7" xfId="2" applyFont="1" applyBorder="1" applyAlignment="1">
      <alignment horizontal="center" vertical="center" textRotation="90" wrapText="1"/>
    </xf>
    <xf numFmtId="0" fontId="9" fillId="0" borderId="8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49" fontId="11" fillId="0" borderId="2" xfId="2" applyNumberFormat="1" applyFont="1" applyFill="1" applyBorder="1" applyAlignment="1">
      <alignment horizontal="center" vertical="top" wrapText="1"/>
    </xf>
    <xf numFmtId="49" fontId="11" fillId="0" borderId="3" xfId="2" applyNumberFormat="1" applyFont="1" applyFill="1" applyBorder="1" applyAlignment="1">
      <alignment horizontal="center" vertical="top" wrapText="1"/>
    </xf>
    <xf numFmtId="49" fontId="11" fillId="0" borderId="1" xfId="2" applyNumberFormat="1" applyFont="1" applyFill="1" applyBorder="1" applyAlignment="1">
      <alignment horizontal="center" vertical="top" wrapText="1"/>
    </xf>
    <xf numFmtId="0" fontId="14" fillId="0" borderId="14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Alignment="1">
      <alignment horizontal="center" vertical="top" wrapText="1"/>
    </xf>
    <xf numFmtId="0" fontId="13" fillId="0" borderId="1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9" fillId="0" borderId="4" xfId="3" applyFont="1" applyBorder="1" applyAlignment="1">
      <alignment horizontal="right" wrapText="1"/>
    </xf>
  </cellXfs>
  <cellStyles count="7">
    <cellStyle name="st32" xfId="6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85" zoomScaleSheetLayoutView="85" workbookViewId="0">
      <selection activeCell="G19" sqref="G19"/>
    </sheetView>
  </sheetViews>
  <sheetFormatPr defaultRowHeight="12.75" x14ac:dyDescent="0.2"/>
  <cols>
    <col min="1" max="1" width="9.5703125" style="8" customWidth="1"/>
    <col min="2" max="2" width="31.7109375" style="7" customWidth="1"/>
    <col min="3" max="3" width="10.28515625" style="7" customWidth="1"/>
    <col min="4" max="4" width="4.42578125" style="7" customWidth="1"/>
    <col min="5" max="6" width="9.140625" style="7"/>
    <col min="7" max="7" width="58.5703125" style="7" customWidth="1"/>
    <col min="8" max="253" width="9.140625" style="7"/>
    <col min="254" max="254" width="9.5703125" style="7" customWidth="1"/>
    <col min="255" max="255" width="51.85546875" style="7" customWidth="1"/>
    <col min="256" max="256" width="17.85546875" style="7" customWidth="1"/>
    <col min="257" max="259" width="20.7109375" style="7" customWidth="1"/>
    <col min="260" max="260" width="57.42578125" style="7" customWidth="1"/>
    <col min="261" max="262" width="9.140625" style="7"/>
    <col min="263" max="263" width="58.5703125" style="7" customWidth="1"/>
    <col min="264" max="509" width="9.140625" style="7"/>
    <col min="510" max="510" width="9.5703125" style="7" customWidth="1"/>
    <col min="511" max="511" width="51.85546875" style="7" customWidth="1"/>
    <col min="512" max="512" width="17.85546875" style="7" customWidth="1"/>
    <col min="513" max="515" width="20.7109375" style="7" customWidth="1"/>
    <col min="516" max="516" width="57.42578125" style="7" customWidth="1"/>
    <col min="517" max="518" width="9.140625" style="7"/>
    <col min="519" max="519" width="58.5703125" style="7" customWidth="1"/>
    <col min="520" max="765" width="9.140625" style="7"/>
    <col min="766" max="766" width="9.5703125" style="7" customWidth="1"/>
    <col min="767" max="767" width="51.85546875" style="7" customWidth="1"/>
    <col min="768" max="768" width="17.85546875" style="7" customWidth="1"/>
    <col min="769" max="771" width="20.7109375" style="7" customWidth="1"/>
    <col min="772" max="772" width="57.42578125" style="7" customWidth="1"/>
    <col min="773" max="774" width="9.140625" style="7"/>
    <col min="775" max="775" width="58.5703125" style="7" customWidth="1"/>
    <col min="776" max="1021" width="9.140625" style="7"/>
    <col min="1022" max="1022" width="9.5703125" style="7" customWidth="1"/>
    <col min="1023" max="1023" width="51.85546875" style="7" customWidth="1"/>
    <col min="1024" max="1024" width="17.85546875" style="7" customWidth="1"/>
    <col min="1025" max="1027" width="20.7109375" style="7" customWidth="1"/>
    <col min="1028" max="1028" width="57.42578125" style="7" customWidth="1"/>
    <col min="1029" max="1030" width="9.140625" style="7"/>
    <col min="1031" max="1031" width="58.5703125" style="7" customWidth="1"/>
    <col min="1032" max="1277" width="9.140625" style="7"/>
    <col min="1278" max="1278" width="9.5703125" style="7" customWidth="1"/>
    <col min="1279" max="1279" width="51.85546875" style="7" customWidth="1"/>
    <col min="1280" max="1280" width="17.85546875" style="7" customWidth="1"/>
    <col min="1281" max="1283" width="20.7109375" style="7" customWidth="1"/>
    <col min="1284" max="1284" width="57.42578125" style="7" customWidth="1"/>
    <col min="1285" max="1286" width="9.140625" style="7"/>
    <col min="1287" max="1287" width="58.5703125" style="7" customWidth="1"/>
    <col min="1288" max="1533" width="9.140625" style="7"/>
    <col min="1534" max="1534" width="9.5703125" style="7" customWidth="1"/>
    <col min="1535" max="1535" width="51.85546875" style="7" customWidth="1"/>
    <col min="1536" max="1536" width="17.85546875" style="7" customWidth="1"/>
    <col min="1537" max="1539" width="20.7109375" style="7" customWidth="1"/>
    <col min="1540" max="1540" width="57.42578125" style="7" customWidth="1"/>
    <col min="1541" max="1542" width="9.140625" style="7"/>
    <col min="1543" max="1543" width="58.5703125" style="7" customWidth="1"/>
    <col min="1544" max="1789" width="9.140625" style="7"/>
    <col min="1790" max="1790" width="9.5703125" style="7" customWidth="1"/>
    <col min="1791" max="1791" width="51.85546875" style="7" customWidth="1"/>
    <col min="1792" max="1792" width="17.85546875" style="7" customWidth="1"/>
    <col min="1793" max="1795" width="20.7109375" style="7" customWidth="1"/>
    <col min="1796" max="1796" width="57.42578125" style="7" customWidth="1"/>
    <col min="1797" max="1798" width="9.140625" style="7"/>
    <col min="1799" max="1799" width="58.5703125" style="7" customWidth="1"/>
    <col min="1800" max="2045" width="9.140625" style="7"/>
    <col min="2046" max="2046" width="9.5703125" style="7" customWidth="1"/>
    <col min="2047" max="2047" width="51.85546875" style="7" customWidth="1"/>
    <col min="2048" max="2048" width="17.85546875" style="7" customWidth="1"/>
    <col min="2049" max="2051" width="20.7109375" style="7" customWidth="1"/>
    <col min="2052" max="2052" width="57.42578125" style="7" customWidth="1"/>
    <col min="2053" max="2054" width="9.140625" style="7"/>
    <col min="2055" max="2055" width="58.5703125" style="7" customWidth="1"/>
    <col min="2056" max="2301" width="9.140625" style="7"/>
    <col min="2302" max="2302" width="9.5703125" style="7" customWidth="1"/>
    <col min="2303" max="2303" width="51.85546875" style="7" customWidth="1"/>
    <col min="2304" max="2304" width="17.85546875" style="7" customWidth="1"/>
    <col min="2305" max="2307" width="20.7109375" style="7" customWidth="1"/>
    <col min="2308" max="2308" width="57.42578125" style="7" customWidth="1"/>
    <col min="2309" max="2310" width="9.140625" style="7"/>
    <col min="2311" max="2311" width="58.5703125" style="7" customWidth="1"/>
    <col min="2312" max="2557" width="9.140625" style="7"/>
    <col min="2558" max="2558" width="9.5703125" style="7" customWidth="1"/>
    <col min="2559" max="2559" width="51.85546875" style="7" customWidth="1"/>
    <col min="2560" max="2560" width="17.85546875" style="7" customWidth="1"/>
    <col min="2561" max="2563" width="20.7109375" style="7" customWidth="1"/>
    <col min="2564" max="2564" width="57.42578125" style="7" customWidth="1"/>
    <col min="2565" max="2566" width="9.140625" style="7"/>
    <col min="2567" max="2567" width="58.5703125" style="7" customWidth="1"/>
    <col min="2568" max="2813" width="9.140625" style="7"/>
    <col min="2814" max="2814" width="9.5703125" style="7" customWidth="1"/>
    <col min="2815" max="2815" width="51.85546875" style="7" customWidth="1"/>
    <col min="2816" max="2816" width="17.85546875" style="7" customWidth="1"/>
    <col min="2817" max="2819" width="20.7109375" style="7" customWidth="1"/>
    <col min="2820" max="2820" width="57.42578125" style="7" customWidth="1"/>
    <col min="2821" max="2822" width="9.140625" style="7"/>
    <col min="2823" max="2823" width="58.5703125" style="7" customWidth="1"/>
    <col min="2824" max="3069" width="9.140625" style="7"/>
    <col min="3070" max="3070" width="9.5703125" style="7" customWidth="1"/>
    <col min="3071" max="3071" width="51.85546875" style="7" customWidth="1"/>
    <col min="3072" max="3072" width="17.85546875" style="7" customWidth="1"/>
    <col min="3073" max="3075" width="20.7109375" style="7" customWidth="1"/>
    <col min="3076" max="3076" width="57.42578125" style="7" customWidth="1"/>
    <col min="3077" max="3078" width="9.140625" style="7"/>
    <col min="3079" max="3079" width="58.5703125" style="7" customWidth="1"/>
    <col min="3080" max="3325" width="9.140625" style="7"/>
    <col min="3326" max="3326" width="9.5703125" style="7" customWidth="1"/>
    <col min="3327" max="3327" width="51.85546875" style="7" customWidth="1"/>
    <col min="3328" max="3328" width="17.85546875" style="7" customWidth="1"/>
    <col min="3329" max="3331" width="20.7109375" style="7" customWidth="1"/>
    <col min="3332" max="3332" width="57.42578125" style="7" customWidth="1"/>
    <col min="3333" max="3334" width="9.140625" style="7"/>
    <col min="3335" max="3335" width="58.5703125" style="7" customWidth="1"/>
    <col min="3336" max="3581" width="9.140625" style="7"/>
    <col min="3582" max="3582" width="9.5703125" style="7" customWidth="1"/>
    <col min="3583" max="3583" width="51.85546875" style="7" customWidth="1"/>
    <col min="3584" max="3584" width="17.85546875" style="7" customWidth="1"/>
    <col min="3585" max="3587" width="20.7109375" style="7" customWidth="1"/>
    <col min="3588" max="3588" width="57.42578125" style="7" customWidth="1"/>
    <col min="3589" max="3590" width="9.140625" style="7"/>
    <col min="3591" max="3591" width="58.5703125" style="7" customWidth="1"/>
    <col min="3592" max="3837" width="9.140625" style="7"/>
    <col min="3838" max="3838" width="9.5703125" style="7" customWidth="1"/>
    <col min="3839" max="3839" width="51.85546875" style="7" customWidth="1"/>
    <col min="3840" max="3840" width="17.85546875" style="7" customWidth="1"/>
    <col min="3841" max="3843" width="20.7109375" style="7" customWidth="1"/>
    <col min="3844" max="3844" width="57.42578125" style="7" customWidth="1"/>
    <col min="3845" max="3846" width="9.140625" style="7"/>
    <col min="3847" max="3847" width="58.5703125" style="7" customWidth="1"/>
    <col min="3848" max="4093" width="9.140625" style="7"/>
    <col min="4094" max="4094" width="9.5703125" style="7" customWidth="1"/>
    <col min="4095" max="4095" width="51.85546875" style="7" customWidth="1"/>
    <col min="4096" max="4096" width="17.85546875" style="7" customWidth="1"/>
    <col min="4097" max="4099" width="20.7109375" style="7" customWidth="1"/>
    <col min="4100" max="4100" width="57.42578125" style="7" customWidth="1"/>
    <col min="4101" max="4102" width="9.140625" style="7"/>
    <col min="4103" max="4103" width="58.5703125" style="7" customWidth="1"/>
    <col min="4104" max="4349" width="9.140625" style="7"/>
    <col min="4350" max="4350" width="9.5703125" style="7" customWidth="1"/>
    <col min="4351" max="4351" width="51.85546875" style="7" customWidth="1"/>
    <col min="4352" max="4352" width="17.85546875" style="7" customWidth="1"/>
    <col min="4353" max="4355" width="20.7109375" style="7" customWidth="1"/>
    <col min="4356" max="4356" width="57.42578125" style="7" customWidth="1"/>
    <col min="4357" max="4358" width="9.140625" style="7"/>
    <col min="4359" max="4359" width="58.5703125" style="7" customWidth="1"/>
    <col min="4360" max="4605" width="9.140625" style="7"/>
    <col min="4606" max="4606" width="9.5703125" style="7" customWidth="1"/>
    <col min="4607" max="4607" width="51.85546875" style="7" customWidth="1"/>
    <col min="4608" max="4608" width="17.85546875" style="7" customWidth="1"/>
    <col min="4609" max="4611" width="20.7109375" style="7" customWidth="1"/>
    <col min="4612" max="4612" width="57.42578125" style="7" customWidth="1"/>
    <col min="4613" max="4614" width="9.140625" style="7"/>
    <col min="4615" max="4615" width="58.5703125" style="7" customWidth="1"/>
    <col min="4616" max="4861" width="9.140625" style="7"/>
    <col min="4862" max="4862" width="9.5703125" style="7" customWidth="1"/>
    <col min="4863" max="4863" width="51.85546875" style="7" customWidth="1"/>
    <col min="4864" max="4864" width="17.85546875" style="7" customWidth="1"/>
    <col min="4865" max="4867" width="20.7109375" style="7" customWidth="1"/>
    <col min="4868" max="4868" width="57.42578125" style="7" customWidth="1"/>
    <col min="4869" max="4870" width="9.140625" style="7"/>
    <col min="4871" max="4871" width="58.5703125" style="7" customWidth="1"/>
    <col min="4872" max="5117" width="9.140625" style="7"/>
    <col min="5118" max="5118" width="9.5703125" style="7" customWidth="1"/>
    <col min="5119" max="5119" width="51.85546875" style="7" customWidth="1"/>
    <col min="5120" max="5120" width="17.85546875" style="7" customWidth="1"/>
    <col min="5121" max="5123" width="20.7109375" style="7" customWidth="1"/>
    <col min="5124" max="5124" width="57.42578125" style="7" customWidth="1"/>
    <col min="5125" max="5126" width="9.140625" style="7"/>
    <col min="5127" max="5127" width="58.5703125" style="7" customWidth="1"/>
    <col min="5128" max="5373" width="9.140625" style="7"/>
    <col min="5374" max="5374" width="9.5703125" style="7" customWidth="1"/>
    <col min="5375" max="5375" width="51.85546875" style="7" customWidth="1"/>
    <col min="5376" max="5376" width="17.85546875" style="7" customWidth="1"/>
    <col min="5377" max="5379" width="20.7109375" style="7" customWidth="1"/>
    <col min="5380" max="5380" width="57.42578125" style="7" customWidth="1"/>
    <col min="5381" max="5382" width="9.140625" style="7"/>
    <col min="5383" max="5383" width="58.5703125" style="7" customWidth="1"/>
    <col min="5384" max="5629" width="9.140625" style="7"/>
    <col min="5630" max="5630" width="9.5703125" style="7" customWidth="1"/>
    <col min="5631" max="5631" width="51.85546875" style="7" customWidth="1"/>
    <col min="5632" max="5632" width="17.85546875" style="7" customWidth="1"/>
    <col min="5633" max="5635" width="20.7109375" style="7" customWidth="1"/>
    <col min="5636" max="5636" width="57.42578125" style="7" customWidth="1"/>
    <col min="5637" max="5638" width="9.140625" style="7"/>
    <col min="5639" max="5639" width="58.5703125" style="7" customWidth="1"/>
    <col min="5640" max="5885" width="9.140625" style="7"/>
    <col min="5886" max="5886" width="9.5703125" style="7" customWidth="1"/>
    <col min="5887" max="5887" width="51.85546875" style="7" customWidth="1"/>
    <col min="5888" max="5888" width="17.85546875" style="7" customWidth="1"/>
    <col min="5889" max="5891" width="20.7109375" style="7" customWidth="1"/>
    <col min="5892" max="5892" width="57.42578125" style="7" customWidth="1"/>
    <col min="5893" max="5894" width="9.140625" style="7"/>
    <col min="5895" max="5895" width="58.5703125" style="7" customWidth="1"/>
    <col min="5896" max="6141" width="9.140625" style="7"/>
    <col min="6142" max="6142" width="9.5703125" style="7" customWidth="1"/>
    <col min="6143" max="6143" width="51.85546875" style="7" customWidth="1"/>
    <col min="6144" max="6144" width="17.85546875" style="7" customWidth="1"/>
    <col min="6145" max="6147" width="20.7109375" style="7" customWidth="1"/>
    <col min="6148" max="6148" width="57.42578125" style="7" customWidth="1"/>
    <col min="6149" max="6150" width="9.140625" style="7"/>
    <col min="6151" max="6151" width="58.5703125" style="7" customWidth="1"/>
    <col min="6152" max="6397" width="9.140625" style="7"/>
    <col min="6398" max="6398" width="9.5703125" style="7" customWidth="1"/>
    <col min="6399" max="6399" width="51.85546875" style="7" customWidth="1"/>
    <col min="6400" max="6400" width="17.85546875" style="7" customWidth="1"/>
    <col min="6401" max="6403" width="20.7109375" style="7" customWidth="1"/>
    <col min="6404" max="6404" width="57.42578125" style="7" customWidth="1"/>
    <col min="6405" max="6406" width="9.140625" style="7"/>
    <col min="6407" max="6407" width="58.5703125" style="7" customWidth="1"/>
    <col min="6408" max="6653" width="9.140625" style="7"/>
    <col min="6654" max="6654" width="9.5703125" style="7" customWidth="1"/>
    <col min="6655" max="6655" width="51.85546875" style="7" customWidth="1"/>
    <col min="6656" max="6656" width="17.85546875" style="7" customWidth="1"/>
    <col min="6657" max="6659" width="20.7109375" style="7" customWidth="1"/>
    <col min="6660" max="6660" width="57.42578125" style="7" customWidth="1"/>
    <col min="6661" max="6662" width="9.140625" style="7"/>
    <col min="6663" max="6663" width="58.5703125" style="7" customWidth="1"/>
    <col min="6664" max="6909" width="9.140625" style="7"/>
    <col min="6910" max="6910" width="9.5703125" style="7" customWidth="1"/>
    <col min="6911" max="6911" width="51.85546875" style="7" customWidth="1"/>
    <col min="6912" max="6912" width="17.85546875" style="7" customWidth="1"/>
    <col min="6913" max="6915" width="20.7109375" style="7" customWidth="1"/>
    <col min="6916" max="6916" width="57.42578125" style="7" customWidth="1"/>
    <col min="6917" max="6918" width="9.140625" style="7"/>
    <col min="6919" max="6919" width="58.5703125" style="7" customWidth="1"/>
    <col min="6920" max="7165" width="9.140625" style="7"/>
    <col min="7166" max="7166" width="9.5703125" style="7" customWidth="1"/>
    <col min="7167" max="7167" width="51.85546875" style="7" customWidth="1"/>
    <col min="7168" max="7168" width="17.85546875" style="7" customWidth="1"/>
    <col min="7169" max="7171" width="20.7109375" style="7" customWidth="1"/>
    <col min="7172" max="7172" width="57.42578125" style="7" customWidth="1"/>
    <col min="7173" max="7174" width="9.140625" style="7"/>
    <col min="7175" max="7175" width="58.5703125" style="7" customWidth="1"/>
    <col min="7176" max="7421" width="9.140625" style="7"/>
    <col min="7422" max="7422" width="9.5703125" style="7" customWidth="1"/>
    <col min="7423" max="7423" width="51.85546875" style="7" customWidth="1"/>
    <col min="7424" max="7424" width="17.85546875" style="7" customWidth="1"/>
    <col min="7425" max="7427" width="20.7109375" style="7" customWidth="1"/>
    <col min="7428" max="7428" width="57.42578125" style="7" customWidth="1"/>
    <col min="7429" max="7430" width="9.140625" style="7"/>
    <col min="7431" max="7431" width="58.5703125" style="7" customWidth="1"/>
    <col min="7432" max="7677" width="9.140625" style="7"/>
    <col min="7678" max="7678" width="9.5703125" style="7" customWidth="1"/>
    <col min="7679" max="7679" width="51.85546875" style="7" customWidth="1"/>
    <col min="7680" max="7680" width="17.85546875" style="7" customWidth="1"/>
    <col min="7681" max="7683" width="20.7109375" style="7" customWidth="1"/>
    <col min="7684" max="7684" width="57.42578125" style="7" customWidth="1"/>
    <col min="7685" max="7686" width="9.140625" style="7"/>
    <col min="7687" max="7687" width="58.5703125" style="7" customWidth="1"/>
    <col min="7688" max="7933" width="9.140625" style="7"/>
    <col min="7934" max="7934" width="9.5703125" style="7" customWidth="1"/>
    <col min="7935" max="7935" width="51.85546875" style="7" customWidth="1"/>
    <col min="7936" max="7936" width="17.85546875" style="7" customWidth="1"/>
    <col min="7937" max="7939" width="20.7109375" style="7" customWidth="1"/>
    <col min="7940" max="7940" width="57.42578125" style="7" customWidth="1"/>
    <col min="7941" max="7942" width="9.140625" style="7"/>
    <col min="7943" max="7943" width="58.5703125" style="7" customWidth="1"/>
    <col min="7944" max="8189" width="9.140625" style="7"/>
    <col min="8190" max="8190" width="9.5703125" style="7" customWidth="1"/>
    <col min="8191" max="8191" width="51.85546875" style="7" customWidth="1"/>
    <col min="8192" max="8192" width="17.85546875" style="7" customWidth="1"/>
    <col min="8193" max="8195" width="20.7109375" style="7" customWidth="1"/>
    <col min="8196" max="8196" width="57.42578125" style="7" customWidth="1"/>
    <col min="8197" max="8198" width="9.140625" style="7"/>
    <col min="8199" max="8199" width="58.5703125" style="7" customWidth="1"/>
    <col min="8200" max="8445" width="9.140625" style="7"/>
    <col min="8446" max="8446" width="9.5703125" style="7" customWidth="1"/>
    <col min="8447" max="8447" width="51.85546875" style="7" customWidth="1"/>
    <col min="8448" max="8448" width="17.85546875" style="7" customWidth="1"/>
    <col min="8449" max="8451" width="20.7109375" style="7" customWidth="1"/>
    <col min="8452" max="8452" width="57.42578125" style="7" customWidth="1"/>
    <col min="8453" max="8454" width="9.140625" style="7"/>
    <col min="8455" max="8455" width="58.5703125" style="7" customWidth="1"/>
    <col min="8456" max="8701" width="9.140625" style="7"/>
    <col min="8702" max="8702" width="9.5703125" style="7" customWidth="1"/>
    <col min="8703" max="8703" width="51.85546875" style="7" customWidth="1"/>
    <col min="8704" max="8704" width="17.85546875" style="7" customWidth="1"/>
    <col min="8705" max="8707" width="20.7109375" style="7" customWidth="1"/>
    <col min="8708" max="8708" width="57.42578125" style="7" customWidth="1"/>
    <col min="8709" max="8710" width="9.140625" style="7"/>
    <col min="8711" max="8711" width="58.5703125" style="7" customWidth="1"/>
    <col min="8712" max="8957" width="9.140625" style="7"/>
    <col min="8958" max="8958" width="9.5703125" style="7" customWidth="1"/>
    <col min="8959" max="8959" width="51.85546875" style="7" customWidth="1"/>
    <col min="8960" max="8960" width="17.85546875" style="7" customWidth="1"/>
    <col min="8961" max="8963" width="20.7109375" style="7" customWidth="1"/>
    <col min="8964" max="8964" width="57.42578125" style="7" customWidth="1"/>
    <col min="8965" max="8966" width="9.140625" style="7"/>
    <col min="8967" max="8967" width="58.5703125" style="7" customWidth="1"/>
    <col min="8968" max="9213" width="9.140625" style="7"/>
    <col min="9214" max="9214" width="9.5703125" style="7" customWidth="1"/>
    <col min="9215" max="9215" width="51.85546875" style="7" customWidth="1"/>
    <col min="9216" max="9216" width="17.85546875" style="7" customWidth="1"/>
    <col min="9217" max="9219" width="20.7109375" style="7" customWidth="1"/>
    <col min="9220" max="9220" width="57.42578125" style="7" customWidth="1"/>
    <col min="9221" max="9222" width="9.140625" style="7"/>
    <col min="9223" max="9223" width="58.5703125" style="7" customWidth="1"/>
    <col min="9224" max="9469" width="9.140625" style="7"/>
    <col min="9470" max="9470" width="9.5703125" style="7" customWidth="1"/>
    <col min="9471" max="9471" width="51.85546875" style="7" customWidth="1"/>
    <col min="9472" max="9472" width="17.85546875" style="7" customWidth="1"/>
    <col min="9473" max="9475" width="20.7109375" style="7" customWidth="1"/>
    <col min="9476" max="9476" width="57.42578125" style="7" customWidth="1"/>
    <col min="9477" max="9478" width="9.140625" style="7"/>
    <col min="9479" max="9479" width="58.5703125" style="7" customWidth="1"/>
    <col min="9480" max="9725" width="9.140625" style="7"/>
    <col min="9726" max="9726" width="9.5703125" style="7" customWidth="1"/>
    <col min="9727" max="9727" width="51.85546875" style="7" customWidth="1"/>
    <col min="9728" max="9728" width="17.85546875" style="7" customWidth="1"/>
    <col min="9729" max="9731" width="20.7109375" style="7" customWidth="1"/>
    <col min="9732" max="9732" width="57.42578125" style="7" customWidth="1"/>
    <col min="9733" max="9734" width="9.140625" style="7"/>
    <col min="9735" max="9735" width="58.5703125" style="7" customWidth="1"/>
    <col min="9736" max="9981" width="9.140625" style="7"/>
    <col min="9982" max="9982" width="9.5703125" style="7" customWidth="1"/>
    <col min="9983" max="9983" width="51.85546875" style="7" customWidth="1"/>
    <col min="9984" max="9984" width="17.85546875" style="7" customWidth="1"/>
    <col min="9985" max="9987" width="20.7109375" style="7" customWidth="1"/>
    <col min="9988" max="9988" width="57.42578125" style="7" customWidth="1"/>
    <col min="9989" max="9990" width="9.140625" style="7"/>
    <col min="9991" max="9991" width="58.5703125" style="7" customWidth="1"/>
    <col min="9992" max="10237" width="9.140625" style="7"/>
    <col min="10238" max="10238" width="9.5703125" style="7" customWidth="1"/>
    <col min="10239" max="10239" width="51.85546875" style="7" customWidth="1"/>
    <col min="10240" max="10240" width="17.85546875" style="7" customWidth="1"/>
    <col min="10241" max="10243" width="20.7109375" style="7" customWidth="1"/>
    <col min="10244" max="10244" width="57.42578125" style="7" customWidth="1"/>
    <col min="10245" max="10246" width="9.140625" style="7"/>
    <col min="10247" max="10247" width="58.5703125" style="7" customWidth="1"/>
    <col min="10248" max="10493" width="9.140625" style="7"/>
    <col min="10494" max="10494" width="9.5703125" style="7" customWidth="1"/>
    <col min="10495" max="10495" width="51.85546875" style="7" customWidth="1"/>
    <col min="10496" max="10496" width="17.85546875" style="7" customWidth="1"/>
    <col min="10497" max="10499" width="20.7109375" style="7" customWidth="1"/>
    <col min="10500" max="10500" width="57.42578125" style="7" customWidth="1"/>
    <col min="10501" max="10502" width="9.140625" style="7"/>
    <col min="10503" max="10503" width="58.5703125" style="7" customWidth="1"/>
    <col min="10504" max="10749" width="9.140625" style="7"/>
    <col min="10750" max="10750" width="9.5703125" style="7" customWidth="1"/>
    <col min="10751" max="10751" width="51.85546875" style="7" customWidth="1"/>
    <col min="10752" max="10752" width="17.85546875" style="7" customWidth="1"/>
    <col min="10753" max="10755" width="20.7109375" style="7" customWidth="1"/>
    <col min="10756" max="10756" width="57.42578125" style="7" customWidth="1"/>
    <col min="10757" max="10758" width="9.140625" style="7"/>
    <col min="10759" max="10759" width="58.5703125" style="7" customWidth="1"/>
    <col min="10760" max="11005" width="9.140625" style="7"/>
    <col min="11006" max="11006" width="9.5703125" style="7" customWidth="1"/>
    <col min="11007" max="11007" width="51.85546875" style="7" customWidth="1"/>
    <col min="11008" max="11008" width="17.85546875" style="7" customWidth="1"/>
    <col min="11009" max="11011" width="20.7109375" style="7" customWidth="1"/>
    <col min="11012" max="11012" width="57.42578125" style="7" customWidth="1"/>
    <col min="11013" max="11014" width="9.140625" style="7"/>
    <col min="11015" max="11015" width="58.5703125" style="7" customWidth="1"/>
    <col min="11016" max="11261" width="9.140625" style="7"/>
    <col min="11262" max="11262" width="9.5703125" style="7" customWidth="1"/>
    <col min="11263" max="11263" width="51.85546875" style="7" customWidth="1"/>
    <col min="11264" max="11264" width="17.85546875" style="7" customWidth="1"/>
    <col min="11265" max="11267" width="20.7109375" style="7" customWidth="1"/>
    <col min="11268" max="11268" width="57.42578125" style="7" customWidth="1"/>
    <col min="11269" max="11270" width="9.140625" style="7"/>
    <col min="11271" max="11271" width="58.5703125" style="7" customWidth="1"/>
    <col min="11272" max="11517" width="9.140625" style="7"/>
    <col min="11518" max="11518" width="9.5703125" style="7" customWidth="1"/>
    <col min="11519" max="11519" width="51.85546875" style="7" customWidth="1"/>
    <col min="11520" max="11520" width="17.85546875" style="7" customWidth="1"/>
    <col min="11521" max="11523" width="20.7109375" style="7" customWidth="1"/>
    <col min="11524" max="11524" width="57.42578125" style="7" customWidth="1"/>
    <col min="11525" max="11526" width="9.140625" style="7"/>
    <col min="11527" max="11527" width="58.5703125" style="7" customWidth="1"/>
    <col min="11528" max="11773" width="9.140625" style="7"/>
    <col min="11774" max="11774" width="9.5703125" style="7" customWidth="1"/>
    <col min="11775" max="11775" width="51.85546875" style="7" customWidth="1"/>
    <col min="11776" max="11776" width="17.85546875" style="7" customWidth="1"/>
    <col min="11777" max="11779" width="20.7109375" style="7" customWidth="1"/>
    <col min="11780" max="11780" width="57.42578125" style="7" customWidth="1"/>
    <col min="11781" max="11782" width="9.140625" style="7"/>
    <col min="11783" max="11783" width="58.5703125" style="7" customWidth="1"/>
    <col min="11784" max="12029" width="9.140625" style="7"/>
    <col min="12030" max="12030" width="9.5703125" style="7" customWidth="1"/>
    <col min="12031" max="12031" width="51.85546875" style="7" customWidth="1"/>
    <col min="12032" max="12032" width="17.85546875" style="7" customWidth="1"/>
    <col min="12033" max="12035" width="20.7109375" style="7" customWidth="1"/>
    <col min="12036" max="12036" width="57.42578125" style="7" customWidth="1"/>
    <col min="12037" max="12038" width="9.140625" style="7"/>
    <col min="12039" max="12039" width="58.5703125" style="7" customWidth="1"/>
    <col min="12040" max="12285" width="9.140625" style="7"/>
    <col min="12286" max="12286" width="9.5703125" style="7" customWidth="1"/>
    <col min="12287" max="12287" width="51.85546875" style="7" customWidth="1"/>
    <col min="12288" max="12288" width="17.85546875" style="7" customWidth="1"/>
    <col min="12289" max="12291" width="20.7109375" style="7" customWidth="1"/>
    <col min="12292" max="12292" width="57.42578125" style="7" customWidth="1"/>
    <col min="12293" max="12294" width="9.140625" style="7"/>
    <col min="12295" max="12295" width="58.5703125" style="7" customWidth="1"/>
    <col min="12296" max="12541" width="9.140625" style="7"/>
    <col min="12542" max="12542" width="9.5703125" style="7" customWidth="1"/>
    <col min="12543" max="12543" width="51.85546875" style="7" customWidth="1"/>
    <col min="12544" max="12544" width="17.85546875" style="7" customWidth="1"/>
    <col min="12545" max="12547" width="20.7109375" style="7" customWidth="1"/>
    <col min="12548" max="12548" width="57.42578125" style="7" customWidth="1"/>
    <col min="12549" max="12550" width="9.140625" style="7"/>
    <col min="12551" max="12551" width="58.5703125" style="7" customWidth="1"/>
    <col min="12552" max="12797" width="9.140625" style="7"/>
    <col min="12798" max="12798" width="9.5703125" style="7" customWidth="1"/>
    <col min="12799" max="12799" width="51.85546875" style="7" customWidth="1"/>
    <col min="12800" max="12800" width="17.85546875" style="7" customWidth="1"/>
    <col min="12801" max="12803" width="20.7109375" style="7" customWidth="1"/>
    <col min="12804" max="12804" width="57.42578125" style="7" customWidth="1"/>
    <col min="12805" max="12806" width="9.140625" style="7"/>
    <col min="12807" max="12807" width="58.5703125" style="7" customWidth="1"/>
    <col min="12808" max="13053" width="9.140625" style="7"/>
    <col min="13054" max="13054" width="9.5703125" style="7" customWidth="1"/>
    <col min="13055" max="13055" width="51.85546875" style="7" customWidth="1"/>
    <col min="13056" max="13056" width="17.85546875" style="7" customWidth="1"/>
    <col min="13057" max="13059" width="20.7109375" style="7" customWidth="1"/>
    <col min="13060" max="13060" width="57.42578125" style="7" customWidth="1"/>
    <col min="13061" max="13062" width="9.140625" style="7"/>
    <col min="13063" max="13063" width="58.5703125" style="7" customWidth="1"/>
    <col min="13064" max="13309" width="9.140625" style="7"/>
    <col min="13310" max="13310" width="9.5703125" style="7" customWidth="1"/>
    <col min="13311" max="13311" width="51.85546875" style="7" customWidth="1"/>
    <col min="13312" max="13312" width="17.85546875" style="7" customWidth="1"/>
    <col min="13313" max="13315" width="20.7109375" style="7" customWidth="1"/>
    <col min="13316" max="13316" width="57.42578125" style="7" customWidth="1"/>
    <col min="13317" max="13318" width="9.140625" style="7"/>
    <col min="13319" max="13319" width="58.5703125" style="7" customWidth="1"/>
    <col min="13320" max="13565" width="9.140625" style="7"/>
    <col min="13566" max="13566" width="9.5703125" style="7" customWidth="1"/>
    <col min="13567" max="13567" width="51.85546875" style="7" customWidth="1"/>
    <col min="13568" max="13568" width="17.85546875" style="7" customWidth="1"/>
    <col min="13569" max="13571" width="20.7109375" style="7" customWidth="1"/>
    <col min="13572" max="13572" width="57.42578125" style="7" customWidth="1"/>
    <col min="13573" max="13574" width="9.140625" style="7"/>
    <col min="13575" max="13575" width="58.5703125" style="7" customWidth="1"/>
    <col min="13576" max="13821" width="9.140625" style="7"/>
    <col min="13822" max="13822" width="9.5703125" style="7" customWidth="1"/>
    <col min="13823" max="13823" width="51.85546875" style="7" customWidth="1"/>
    <col min="13824" max="13824" width="17.85546875" style="7" customWidth="1"/>
    <col min="13825" max="13827" width="20.7109375" style="7" customWidth="1"/>
    <col min="13828" max="13828" width="57.42578125" style="7" customWidth="1"/>
    <col min="13829" max="13830" width="9.140625" style="7"/>
    <col min="13831" max="13831" width="58.5703125" style="7" customWidth="1"/>
    <col min="13832" max="14077" width="9.140625" style="7"/>
    <col min="14078" max="14078" width="9.5703125" style="7" customWidth="1"/>
    <col min="14079" max="14079" width="51.85546875" style="7" customWidth="1"/>
    <col min="14080" max="14080" width="17.85546875" style="7" customWidth="1"/>
    <col min="14081" max="14083" width="20.7109375" style="7" customWidth="1"/>
    <col min="14084" max="14084" width="57.42578125" style="7" customWidth="1"/>
    <col min="14085" max="14086" width="9.140625" style="7"/>
    <col min="14087" max="14087" width="58.5703125" style="7" customWidth="1"/>
    <col min="14088" max="14333" width="9.140625" style="7"/>
    <col min="14334" max="14334" width="9.5703125" style="7" customWidth="1"/>
    <col min="14335" max="14335" width="51.85546875" style="7" customWidth="1"/>
    <col min="14336" max="14336" width="17.85546875" style="7" customWidth="1"/>
    <col min="14337" max="14339" width="20.7109375" style="7" customWidth="1"/>
    <col min="14340" max="14340" width="57.42578125" style="7" customWidth="1"/>
    <col min="14341" max="14342" width="9.140625" style="7"/>
    <col min="14343" max="14343" width="58.5703125" style="7" customWidth="1"/>
    <col min="14344" max="14589" width="9.140625" style="7"/>
    <col min="14590" max="14590" width="9.5703125" style="7" customWidth="1"/>
    <col min="14591" max="14591" width="51.85546875" style="7" customWidth="1"/>
    <col min="14592" max="14592" width="17.85546875" style="7" customWidth="1"/>
    <col min="14593" max="14595" width="20.7109375" style="7" customWidth="1"/>
    <col min="14596" max="14596" width="57.42578125" style="7" customWidth="1"/>
    <col min="14597" max="14598" width="9.140625" style="7"/>
    <col min="14599" max="14599" width="58.5703125" style="7" customWidth="1"/>
    <col min="14600" max="14845" width="9.140625" style="7"/>
    <col min="14846" max="14846" width="9.5703125" style="7" customWidth="1"/>
    <col min="14847" max="14847" width="51.85546875" style="7" customWidth="1"/>
    <col min="14848" max="14848" width="17.85546875" style="7" customWidth="1"/>
    <col min="14849" max="14851" width="20.7109375" style="7" customWidth="1"/>
    <col min="14852" max="14852" width="57.42578125" style="7" customWidth="1"/>
    <col min="14853" max="14854" width="9.140625" style="7"/>
    <col min="14855" max="14855" width="58.5703125" style="7" customWidth="1"/>
    <col min="14856" max="15101" width="9.140625" style="7"/>
    <col min="15102" max="15102" width="9.5703125" style="7" customWidth="1"/>
    <col min="15103" max="15103" width="51.85546875" style="7" customWidth="1"/>
    <col min="15104" max="15104" width="17.85546875" style="7" customWidth="1"/>
    <col min="15105" max="15107" width="20.7109375" style="7" customWidth="1"/>
    <col min="15108" max="15108" width="57.42578125" style="7" customWidth="1"/>
    <col min="15109" max="15110" width="9.140625" style="7"/>
    <col min="15111" max="15111" width="58.5703125" style="7" customWidth="1"/>
    <col min="15112" max="15357" width="9.140625" style="7"/>
    <col min="15358" max="15358" width="9.5703125" style="7" customWidth="1"/>
    <col min="15359" max="15359" width="51.85546875" style="7" customWidth="1"/>
    <col min="15360" max="15360" width="17.85546875" style="7" customWidth="1"/>
    <col min="15361" max="15363" width="20.7109375" style="7" customWidth="1"/>
    <col min="15364" max="15364" width="57.42578125" style="7" customWidth="1"/>
    <col min="15365" max="15366" width="9.140625" style="7"/>
    <col min="15367" max="15367" width="58.5703125" style="7" customWidth="1"/>
    <col min="15368" max="15613" width="9.140625" style="7"/>
    <col min="15614" max="15614" width="9.5703125" style="7" customWidth="1"/>
    <col min="15615" max="15615" width="51.85546875" style="7" customWidth="1"/>
    <col min="15616" max="15616" width="17.85546875" style="7" customWidth="1"/>
    <col min="15617" max="15619" width="20.7109375" style="7" customWidth="1"/>
    <col min="15620" max="15620" width="57.42578125" style="7" customWidth="1"/>
    <col min="15621" max="15622" width="9.140625" style="7"/>
    <col min="15623" max="15623" width="58.5703125" style="7" customWidth="1"/>
    <col min="15624" max="15869" width="9.140625" style="7"/>
    <col min="15870" max="15870" width="9.5703125" style="7" customWidth="1"/>
    <col min="15871" max="15871" width="51.85546875" style="7" customWidth="1"/>
    <col min="15872" max="15872" width="17.85546875" style="7" customWidth="1"/>
    <col min="15873" max="15875" width="20.7109375" style="7" customWidth="1"/>
    <col min="15876" max="15876" width="57.42578125" style="7" customWidth="1"/>
    <col min="15877" max="15878" width="9.140625" style="7"/>
    <col min="15879" max="15879" width="58.5703125" style="7" customWidth="1"/>
    <col min="15880" max="16125" width="9.140625" style="7"/>
    <col min="16126" max="16126" width="9.5703125" style="7" customWidth="1"/>
    <col min="16127" max="16127" width="51.85546875" style="7" customWidth="1"/>
    <col min="16128" max="16128" width="17.85546875" style="7" customWidth="1"/>
    <col min="16129" max="16131" width="20.7109375" style="7" customWidth="1"/>
    <col min="16132" max="16132" width="57.42578125" style="7" customWidth="1"/>
    <col min="16133" max="16134" width="9.140625" style="7"/>
    <col min="16135" max="16135" width="58.5703125" style="7" customWidth="1"/>
    <col min="16136" max="16384" width="9.140625" style="7"/>
  </cols>
  <sheetData>
    <row r="1" spans="1:9" ht="18.75" customHeight="1" x14ac:dyDescent="0.2">
      <c r="E1" s="84" t="s">
        <v>62</v>
      </c>
      <c r="F1" s="84"/>
      <c r="G1" s="84"/>
    </row>
    <row r="2" spans="1:9" x14ac:dyDescent="0.2">
      <c r="E2" s="84"/>
      <c r="F2" s="84"/>
      <c r="G2" s="84"/>
    </row>
    <row r="3" spans="1:9" ht="24.6" customHeight="1" x14ac:dyDescent="0.2">
      <c r="E3" s="84"/>
      <c r="F3" s="84"/>
      <c r="G3" s="84"/>
    </row>
    <row r="4" spans="1:9" ht="78" customHeight="1" x14ac:dyDescent="0.2">
      <c r="E4" s="85" t="s">
        <v>61</v>
      </c>
      <c r="F4" s="85"/>
      <c r="G4" s="85"/>
    </row>
    <row r="5" spans="1:9" ht="15" customHeight="1" x14ac:dyDescent="0.2">
      <c r="A5" s="87"/>
      <c r="B5" s="87"/>
      <c r="E5" s="86" t="s">
        <v>3</v>
      </c>
      <c r="F5" s="86"/>
      <c r="G5" s="86"/>
    </row>
    <row r="6" spans="1:9" x14ac:dyDescent="0.2">
      <c r="A6" s="87"/>
      <c r="B6" s="87"/>
      <c r="E6" s="82" t="s">
        <v>281</v>
      </c>
      <c r="F6" s="82"/>
      <c r="G6" s="82"/>
    </row>
    <row r="7" spans="1:9" ht="24" customHeight="1" x14ac:dyDescent="0.2">
      <c r="E7" s="83" t="s">
        <v>52</v>
      </c>
      <c r="F7" s="83"/>
      <c r="G7" s="83"/>
    </row>
    <row r="8" spans="1:9" ht="24.75" customHeight="1" x14ac:dyDescent="0.2">
      <c r="A8" s="88"/>
      <c r="B8" s="88"/>
      <c r="C8" s="88"/>
      <c r="G8" s="7" t="s">
        <v>282</v>
      </c>
      <c r="H8" s="13"/>
      <c r="I8" s="13"/>
    </row>
    <row r="9" spans="1:9" ht="12.75" customHeight="1" x14ac:dyDescent="0.2">
      <c r="A9" s="89"/>
      <c r="B9" s="89"/>
      <c r="C9" s="89"/>
      <c r="F9" s="17"/>
      <c r="G9" s="17" t="s">
        <v>51</v>
      </c>
      <c r="H9" s="17"/>
      <c r="I9" s="17"/>
    </row>
    <row r="10" spans="1:9" x14ac:dyDescent="0.2">
      <c r="A10" s="90"/>
      <c r="B10" s="90"/>
      <c r="C10" s="90"/>
      <c r="F10" s="14"/>
      <c r="G10" s="15" t="s">
        <v>294</v>
      </c>
    </row>
    <row r="11" spans="1:9" x14ac:dyDescent="0.2">
      <c r="B11" s="14"/>
      <c r="E11" s="82" t="s">
        <v>295</v>
      </c>
      <c r="F11" s="82"/>
      <c r="G11" s="82"/>
    </row>
    <row r="12" spans="1:9" x14ac:dyDescent="0.2">
      <c r="B12" s="14"/>
      <c r="E12" s="83" t="s">
        <v>50</v>
      </c>
      <c r="F12" s="83"/>
      <c r="G12" s="83"/>
    </row>
    <row r="13" spans="1:9" x14ac:dyDescent="0.2">
      <c r="B13" s="14"/>
      <c r="F13" s="17"/>
      <c r="G13" s="18" t="s">
        <v>296</v>
      </c>
    </row>
    <row r="14" spans="1:9" ht="12.75" customHeight="1" x14ac:dyDescent="0.2">
      <c r="B14" s="14"/>
      <c r="F14" s="17"/>
      <c r="G14" s="17" t="s">
        <v>49</v>
      </c>
    </row>
    <row r="15" spans="1:9" x14ac:dyDescent="0.2">
      <c r="B15" s="14"/>
      <c r="G15" s="15" t="s">
        <v>294</v>
      </c>
    </row>
    <row r="16" spans="1:9" ht="15" customHeight="1" x14ac:dyDescent="0.2">
      <c r="B16" s="14"/>
      <c r="E16" s="124" t="s">
        <v>297</v>
      </c>
      <c r="F16" s="124"/>
      <c r="G16" s="124"/>
    </row>
    <row r="17" spans="1:9" x14ac:dyDescent="0.2">
      <c r="B17" s="14"/>
      <c r="E17" s="83" t="s">
        <v>48</v>
      </c>
      <c r="F17" s="83"/>
      <c r="G17" s="83"/>
    </row>
    <row r="18" spans="1:9" x14ac:dyDescent="0.2">
      <c r="B18" s="14"/>
      <c r="G18" s="7" t="s">
        <v>298</v>
      </c>
    </row>
    <row r="19" spans="1:9" x14ac:dyDescent="0.2">
      <c r="B19" s="14"/>
      <c r="G19" s="16" t="s">
        <v>47</v>
      </c>
    </row>
    <row r="20" spans="1:9" x14ac:dyDescent="0.2">
      <c r="B20" s="14"/>
      <c r="G20" s="15" t="s">
        <v>294</v>
      </c>
    </row>
    <row r="21" spans="1:9" x14ac:dyDescent="0.2">
      <c r="B21" s="14"/>
      <c r="D21" s="14"/>
    </row>
    <row r="22" spans="1:9" ht="18.75" customHeight="1" x14ac:dyDescent="0.2">
      <c r="A22" s="77" t="s">
        <v>4</v>
      </c>
      <c r="B22" s="77"/>
      <c r="C22" s="77"/>
      <c r="D22" s="77"/>
      <c r="E22" s="77"/>
      <c r="F22" s="77"/>
      <c r="G22" s="77"/>
    </row>
    <row r="23" spans="1:9" s="13" customFormat="1" ht="27.75" customHeight="1" x14ac:dyDescent="0.2">
      <c r="A23" s="78" t="s">
        <v>237</v>
      </c>
      <c r="B23" s="79"/>
      <c r="C23" s="79"/>
      <c r="D23" s="79"/>
      <c r="E23" s="79"/>
      <c r="F23" s="79"/>
      <c r="G23" s="79"/>
    </row>
    <row r="24" spans="1:9" s="9" customFormat="1" ht="10.5" customHeight="1" x14ac:dyDescent="0.2">
      <c r="A24" s="80" t="s">
        <v>5</v>
      </c>
      <c r="B24" s="80"/>
      <c r="C24" s="80"/>
      <c r="D24" s="80"/>
      <c r="E24" s="80"/>
      <c r="F24" s="80"/>
      <c r="G24" s="80"/>
    </row>
    <row r="25" spans="1:9" s="9" customFormat="1" ht="18.75" customHeight="1" x14ac:dyDescent="0.2">
      <c r="A25" s="81" t="s">
        <v>283</v>
      </c>
      <c r="B25" s="81"/>
      <c r="C25" s="81"/>
      <c r="D25" s="81"/>
      <c r="E25" s="81"/>
      <c r="F25" s="81"/>
      <c r="G25" s="81"/>
    </row>
    <row r="26" spans="1:9" s="9" customFormat="1" ht="15" customHeight="1" x14ac:dyDescent="0.2">
      <c r="A26" s="81"/>
      <c r="B26" s="81"/>
      <c r="C26" s="81"/>
      <c r="D26" s="81"/>
      <c r="E26" s="10"/>
      <c r="F26" s="10"/>
      <c r="G26" s="10"/>
    </row>
    <row r="27" spans="1:9" s="9" customFormat="1" ht="15" customHeight="1" x14ac:dyDescent="0.2">
      <c r="A27" s="12"/>
      <c r="B27" s="11"/>
      <c r="C27" s="11"/>
      <c r="D27" s="11"/>
      <c r="E27" s="10"/>
      <c r="F27" s="10"/>
      <c r="G27" s="10"/>
    </row>
    <row r="32" spans="1:9" x14ac:dyDescent="0.2">
      <c r="D32" s="76"/>
      <c r="E32" s="76"/>
      <c r="F32" s="76"/>
      <c r="G32" s="76"/>
      <c r="H32" s="76"/>
      <c r="I32" s="76"/>
    </row>
  </sheetData>
  <mergeCells count="20">
    <mergeCell ref="A5:B5"/>
    <mergeCell ref="A6:B6"/>
    <mergeCell ref="A8:C8"/>
    <mergeCell ref="A9:C9"/>
    <mergeCell ref="A10:C10"/>
    <mergeCell ref="E11:G11"/>
    <mergeCell ref="E12:G12"/>
    <mergeCell ref="E17:G17"/>
    <mergeCell ref="E1:G3"/>
    <mergeCell ref="E4:G4"/>
    <mergeCell ref="E5:G5"/>
    <mergeCell ref="E7:G7"/>
    <mergeCell ref="E6:G6"/>
    <mergeCell ref="E16:G16"/>
    <mergeCell ref="D32:I32"/>
    <mergeCell ref="A22:G22"/>
    <mergeCell ref="A23:G23"/>
    <mergeCell ref="A24:G24"/>
    <mergeCell ref="A26:D26"/>
    <mergeCell ref="A25:G25"/>
  </mergeCells>
  <printOptions horizontalCentered="1"/>
  <pageMargins left="0.78740157480314965" right="0.39370078740157483" top="1.1811023622047245" bottom="0.59055118110236227" header="0.59055118110236227" footer="0.31496062992125984"/>
  <pageSetup paperSize="9" firstPageNumber="16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zoomScale="70" zoomScaleNormal="80" zoomScaleSheetLayoutView="70" zoomScalePageLayoutView="70" workbookViewId="0">
      <selection activeCell="K18" sqref="K18"/>
    </sheetView>
  </sheetViews>
  <sheetFormatPr defaultRowHeight="12.75" x14ac:dyDescent="0.2"/>
  <cols>
    <col min="1" max="1" width="17.28515625" style="30" customWidth="1"/>
    <col min="2" max="2" width="26.42578125" style="30" customWidth="1"/>
    <col min="3" max="3" width="27.7109375" style="30" customWidth="1"/>
    <col min="4" max="4" width="12.5703125" style="30" customWidth="1"/>
    <col min="5" max="5" width="12.28515625" style="30" bestFit="1" customWidth="1"/>
    <col min="6" max="6" width="5.7109375" style="30" bestFit="1" customWidth="1"/>
    <col min="7" max="7" width="12.42578125" style="30" customWidth="1"/>
    <col min="8" max="8" width="7.28515625" style="30" customWidth="1"/>
    <col min="9" max="9" width="13.7109375" style="30" customWidth="1"/>
    <col min="10" max="10" width="7.5703125" style="30" customWidth="1"/>
    <col min="11" max="16" width="5.7109375" style="30" customWidth="1"/>
    <col min="17" max="17" width="10.85546875" style="30" bestFit="1" customWidth="1"/>
    <col min="18" max="18" width="10" style="30" customWidth="1"/>
    <col min="19" max="19" width="63.7109375" style="30" customWidth="1"/>
    <col min="20" max="256" width="9.140625" style="30"/>
    <col min="257" max="258" width="28.7109375" style="30" customWidth="1"/>
    <col min="259" max="259" width="17.85546875" style="30" customWidth="1"/>
    <col min="260" max="265" width="18.42578125" style="30" customWidth="1"/>
    <col min="266" max="267" width="18.7109375" style="30" customWidth="1"/>
    <col min="268" max="268" width="20.42578125" style="30" customWidth="1"/>
    <col min="269" max="274" width="18.28515625" style="30" customWidth="1"/>
    <col min="275" max="275" width="21.42578125" style="30" customWidth="1"/>
    <col min="276" max="512" width="9.140625" style="30"/>
    <col min="513" max="514" width="28.7109375" style="30" customWidth="1"/>
    <col min="515" max="515" width="17.85546875" style="30" customWidth="1"/>
    <col min="516" max="521" width="18.42578125" style="30" customWidth="1"/>
    <col min="522" max="523" width="18.7109375" style="30" customWidth="1"/>
    <col min="524" max="524" width="20.42578125" style="30" customWidth="1"/>
    <col min="525" max="530" width="18.28515625" style="30" customWidth="1"/>
    <col min="531" max="531" width="21.42578125" style="30" customWidth="1"/>
    <col min="532" max="768" width="9.140625" style="30"/>
    <col min="769" max="770" width="28.7109375" style="30" customWidth="1"/>
    <col min="771" max="771" width="17.85546875" style="30" customWidth="1"/>
    <col min="772" max="777" width="18.42578125" style="30" customWidth="1"/>
    <col min="778" max="779" width="18.7109375" style="30" customWidth="1"/>
    <col min="780" max="780" width="20.42578125" style="30" customWidth="1"/>
    <col min="781" max="786" width="18.28515625" style="30" customWidth="1"/>
    <col min="787" max="787" width="21.42578125" style="30" customWidth="1"/>
    <col min="788" max="1024" width="9.140625" style="30"/>
    <col min="1025" max="1026" width="28.7109375" style="30" customWidth="1"/>
    <col min="1027" max="1027" width="17.85546875" style="30" customWidth="1"/>
    <col min="1028" max="1033" width="18.42578125" style="30" customWidth="1"/>
    <col min="1034" max="1035" width="18.7109375" style="30" customWidth="1"/>
    <col min="1036" max="1036" width="20.42578125" style="30" customWidth="1"/>
    <col min="1037" max="1042" width="18.28515625" style="30" customWidth="1"/>
    <col min="1043" max="1043" width="21.42578125" style="30" customWidth="1"/>
    <col min="1044" max="1280" width="9.140625" style="30"/>
    <col min="1281" max="1282" width="28.7109375" style="30" customWidth="1"/>
    <col min="1283" max="1283" width="17.85546875" style="30" customWidth="1"/>
    <col min="1284" max="1289" width="18.42578125" style="30" customWidth="1"/>
    <col min="1290" max="1291" width="18.7109375" style="30" customWidth="1"/>
    <col min="1292" max="1292" width="20.42578125" style="30" customWidth="1"/>
    <col min="1293" max="1298" width="18.28515625" style="30" customWidth="1"/>
    <col min="1299" max="1299" width="21.42578125" style="30" customWidth="1"/>
    <col min="1300" max="1536" width="9.140625" style="30"/>
    <col min="1537" max="1538" width="28.7109375" style="30" customWidth="1"/>
    <col min="1539" max="1539" width="17.85546875" style="30" customWidth="1"/>
    <col min="1540" max="1545" width="18.42578125" style="30" customWidth="1"/>
    <col min="1546" max="1547" width="18.7109375" style="30" customWidth="1"/>
    <col min="1548" max="1548" width="20.42578125" style="30" customWidth="1"/>
    <col min="1549" max="1554" width="18.28515625" style="30" customWidth="1"/>
    <col min="1555" max="1555" width="21.42578125" style="30" customWidth="1"/>
    <col min="1556" max="1792" width="9.140625" style="30"/>
    <col min="1793" max="1794" width="28.7109375" style="30" customWidth="1"/>
    <col min="1795" max="1795" width="17.85546875" style="30" customWidth="1"/>
    <col min="1796" max="1801" width="18.42578125" style="30" customWidth="1"/>
    <col min="1802" max="1803" width="18.7109375" style="30" customWidth="1"/>
    <col min="1804" max="1804" width="20.42578125" style="30" customWidth="1"/>
    <col min="1805" max="1810" width="18.28515625" style="30" customWidth="1"/>
    <col min="1811" max="1811" width="21.42578125" style="30" customWidth="1"/>
    <col min="1812" max="2048" width="9.140625" style="30"/>
    <col min="2049" max="2050" width="28.7109375" style="30" customWidth="1"/>
    <col min="2051" max="2051" width="17.85546875" style="30" customWidth="1"/>
    <col min="2052" max="2057" width="18.42578125" style="30" customWidth="1"/>
    <col min="2058" max="2059" width="18.7109375" style="30" customWidth="1"/>
    <col min="2060" max="2060" width="20.42578125" style="30" customWidth="1"/>
    <col min="2061" max="2066" width="18.28515625" style="30" customWidth="1"/>
    <col min="2067" max="2067" width="21.42578125" style="30" customWidth="1"/>
    <col min="2068" max="2304" width="9.140625" style="30"/>
    <col min="2305" max="2306" width="28.7109375" style="30" customWidth="1"/>
    <col min="2307" max="2307" width="17.85546875" style="30" customWidth="1"/>
    <col min="2308" max="2313" width="18.42578125" style="30" customWidth="1"/>
    <col min="2314" max="2315" width="18.7109375" style="30" customWidth="1"/>
    <col min="2316" max="2316" width="20.42578125" style="30" customWidth="1"/>
    <col min="2317" max="2322" width="18.28515625" style="30" customWidth="1"/>
    <col min="2323" max="2323" width="21.42578125" style="30" customWidth="1"/>
    <col min="2324" max="2560" width="9.140625" style="30"/>
    <col min="2561" max="2562" width="28.7109375" style="30" customWidth="1"/>
    <col min="2563" max="2563" width="17.85546875" style="30" customWidth="1"/>
    <col min="2564" max="2569" width="18.42578125" style="30" customWidth="1"/>
    <col min="2570" max="2571" width="18.7109375" style="30" customWidth="1"/>
    <col min="2572" max="2572" width="20.42578125" style="30" customWidth="1"/>
    <col min="2573" max="2578" width="18.28515625" style="30" customWidth="1"/>
    <col min="2579" max="2579" width="21.42578125" style="30" customWidth="1"/>
    <col min="2580" max="2816" width="9.140625" style="30"/>
    <col min="2817" max="2818" width="28.7109375" style="30" customWidth="1"/>
    <col min="2819" max="2819" width="17.85546875" style="30" customWidth="1"/>
    <col min="2820" max="2825" width="18.42578125" style="30" customWidth="1"/>
    <col min="2826" max="2827" width="18.7109375" style="30" customWidth="1"/>
    <col min="2828" max="2828" width="20.42578125" style="30" customWidth="1"/>
    <col min="2829" max="2834" width="18.28515625" style="30" customWidth="1"/>
    <col min="2835" max="2835" width="21.42578125" style="30" customWidth="1"/>
    <col min="2836" max="3072" width="9.140625" style="30"/>
    <col min="3073" max="3074" width="28.7109375" style="30" customWidth="1"/>
    <col min="3075" max="3075" width="17.85546875" style="30" customWidth="1"/>
    <col min="3076" max="3081" width="18.42578125" style="30" customWidth="1"/>
    <col min="3082" max="3083" width="18.7109375" style="30" customWidth="1"/>
    <col min="3084" max="3084" width="20.42578125" style="30" customWidth="1"/>
    <col min="3085" max="3090" width="18.28515625" style="30" customWidth="1"/>
    <col min="3091" max="3091" width="21.42578125" style="30" customWidth="1"/>
    <col min="3092" max="3328" width="9.140625" style="30"/>
    <col min="3329" max="3330" width="28.7109375" style="30" customWidth="1"/>
    <col min="3331" max="3331" width="17.85546875" style="30" customWidth="1"/>
    <col min="3332" max="3337" width="18.42578125" style="30" customWidth="1"/>
    <col min="3338" max="3339" width="18.7109375" style="30" customWidth="1"/>
    <col min="3340" max="3340" width="20.42578125" style="30" customWidth="1"/>
    <col min="3341" max="3346" width="18.28515625" style="30" customWidth="1"/>
    <col min="3347" max="3347" width="21.42578125" style="30" customWidth="1"/>
    <col min="3348" max="3584" width="9.140625" style="30"/>
    <col min="3585" max="3586" width="28.7109375" style="30" customWidth="1"/>
    <col min="3587" max="3587" width="17.85546875" style="30" customWidth="1"/>
    <col min="3588" max="3593" width="18.42578125" style="30" customWidth="1"/>
    <col min="3594" max="3595" width="18.7109375" style="30" customWidth="1"/>
    <col min="3596" max="3596" width="20.42578125" style="30" customWidth="1"/>
    <col min="3597" max="3602" width="18.28515625" style="30" customWidth="1"/>
    <col min="3603" max="3603" width="21.42578125" style="30" customWidth="1"/>
    <col min="3604" max="3840" width="9.140625" style="30"/>
    <col min="3841" max="3842" width="28.7109375" style="30" customWidth="1"/>
    <col min="3843" max="3843" width="17.85546875" style="30" customWidth="1"/>
    <col min="3844" max="3849" width="18.42578125" style="30" customWidth="1"/>
    <col min="3850" max="3851" width="18.7109375" style="30" customWidth="1"/>
    <col min="3852" max="3852" width="20.42578125" style="30" customWidth="1"/>
    <col min="3853" max="3858" width="18.28515625" style="30" customWidth="1"/>
    <col min="3859" max="3859" width="21.42578125" style="30" customWidth="1"/>
    <col min="3860" max="4096" width="9.140625" style="30"/>
    <col min="4097" max="4098" width="28.7109375" style="30" customWidth="1"/>
    <col min="4099" max="4099" width="17.85546875" style="30" customWidth="1"/>
    <col min="4100" max="4105" width="18.42578125" style="30" customWidth="1"/>
    <col min="4106" max="4107" width="18.7109375" style="30" customWidth="1"/>
    <col min="4108" max="4108" width="20.42578125" style="30" customWidth="1"/>
    <col min="4109" max="4114" width="18.28515625" style="30" customWidth="1"/>
    <col min="4115" max="4115" width="21.42578125" style="30" customWidth="1"/>
    <col min="4116" max="4352" width="9.140625" style="30"/>
    <col min="4353" max="4354" width="28.7109375" style="30" customWidth="1"/>
    <col min="4355" max="4355" width="17.85546875" style="30" customWidth="1"/>
    <col min="4356" max="4361" width="18.42578125" style="30" customWidth="1"/>
    <col min="4362" max="4363" width="18.7109375" style="30" customWidth="1"/>
    <col min="4364" max="4364" width="20.42578125" style="30" customWidth="1"/>
    <col min="4365" max="4370" width="18.28515625" style="30" customWidth="1"/>
    <col min="4371" max="4371" width="21.42578125" style="30" customWidth="1"/>
    <col min="4372" max="4608" width="9.140625" style="30"/>
    <col min="4609" max="4610" width="28.7109375" style="30" customWidth="1"/>
    <col min="4611" max="4611" width="17.85546875" style="30" customWidth="1"/>
    <col min="4612" max="4617" width="18.42578125" style="30" customWidth="1"/>
    <col min="4618" max="4619" width="18.7109375" style="30" customWidth="1"/>
    <col min="4620" max="4620" width="20.42578125" style="30" customWidth="1"/>
    <col min="4621" max="4626" width="18.28515625" style="30" customWidth="1"/>
    <col min="4627" max="4627" width="21.42578125" style="30" customWidth="1"/>
    <col min="4628" max="4864" width="9.140625" style="30"/>
    <col min="4865" max="4866" width="28.7109375" style="30" customWidth="1"/>
    <col min="4867" max="4867" width="17.85546875" style="30" customWidth="1"/>
    <col min="4868" max="4873" width="18.42578125" style="30" customWidth="1"/>
    <col min="4874" max="4875" width="18.7109375" style="30" customWidth="1"/>
    <col min="4876" max="4876" width="20.42578125" style="30" customWidth="1"/>
    <col min="4877" max="4882" width="18.28515625" style="30" customWidth="1"/>
    <col min="4883" max="4883" width="21.42578125" style="30" customWidth="1"/>
    <col min="4884" max="5120" width="9.140625" style="30"/>
    <col min="5121" max="5122" width="28.7109375" style="30" customWidth="1"/>
    <col min="5123" max="5123" width="17.85546875" style="30" customWidth="1"/>
    <col min="5124" max="5129" width="18.42578125" style="30" customWidth="1"/>
    <col min="5130" max="5131" width="18.7109375" style="30" customWidth="1"/>
    <col min="5132" max="5132" width="20.42578125" style="30" customWidth="1"/>
    <col min="5133" max="5138" width="18.28515625" style="30" customWidth="1"/>
    <col min="5139" max="5139" width="21.42578125" style="30" customWidth="1"/>
    <col min="5140" max="5376" width="9.140625" style="30"/>
    <col min="5377" max="5378" width="28.7109375" style="30" customWidth="1"/>
    <col min="5379" max="5379" width="17.85546875" style="30" customWidth="1"/>
    <col min="5380" max="5385" width="18.42578125" style="30" customWidth="1"/>
    <col min="5386" max="5387" width="18.7109375" style="30" customWidth="1"/>
    <col min="5388" max="5388" width="20.42578125" style="30" customWidth="1"/>
    <col min="5389" max="5394" width="18.28515625" style="30" customWidth="1"/>
    <col min="5395" max="5395" width="21.42578125" style="30" customWidth="1"/>
    <col min="5396" max="5632" width="9.140625" style="30"/>
    <col min="5633" max="5634" width="28.7109375" style="30" customWidth="1"/>
    <col min="5635" max="5635" width="17.85546875" style="30" customWidth="1"/>
    <col min="5636" max="5641" width="18.42578125" style="30" customWidth="1"/>
    <col min="5642" max="5643" width="18.7109375" style="30" customWidth="1"/>
    <col min="5644" max="5644" width="20.42578125" style="30" customWidth="1"/>
    <col min="5645" max="5650" width="18.28515625" style="30" customWidth="1"/>
    <col min="5651" max="5651" width="21.42578125" style="30" customWidth="1"/>
    <col min="5652" max="5888" width="9.140625" style="30"/>
    <col min="5889" max="5890" width="28.7109375" style="30" customWidth="1"/>
    <col min="5891" max="5891" width="17.85546875" style="30" customWidth="1"/>
    <col min="5892" max="5897" width="18.42578125" style="30" customWidth="1"/>
    <col min="5898" max="5899" width="18.7109375" style="30" customWidth="1"/>
    <col min="5900" max="5900" width="20.42578125" style="30" customWidth="1"/>
    <col min="5901" max="5906" width="18.28515625" style="30" customWidth="1"/>
    <col min="5907" max="5907" width="21.42578125" style="30" customWidth="1"/>
    <col min="5908" max="6144" width="9.140625" style="30"/>
    <col min="6145" max="6146" width="28.7109375" style="30" customWidth="1"/>
    <col min="6147" max="6147" width="17.85546875" style="30" customWidth="1"/>
    <col min="6148" max="6153" width="18.42578125" style="30" customWidth="1"/>
    <col min="6154" max="6155" width="18.7109375" style="30" customWidth="1"/>
    <col min="6156" max="6156" width="20.42578125" style="30" customWidth="1"/>
    <col min="6157" max="6162" width="18.28515625" style="30" customWidth="1"/>
    <col min="6163" max="6163" width="21.42578125" style="30" customWidth="1"/>
    <col min="6164" max="6400" width="9.140625" style="30"/>
    <col min="6401" max="6402" width="28.7109375" style="30" customWidth="1"/>
    <col min="6403" max="6403" width="17.85546875" style="30" customWidth="1"/>
    <col min="6404" max="6409" width="18.42578125" style="30" customWidth="1"/>
    <col min="6410" max="6411" width="18.7109375" style="30" customWidth="1"/>
    <col min="6412" max="6412" width="20.42578125" style="30" customWidth="1"/>
    <col min="6413" max="6418" width="18.28515625" style="30" customWidth="1"/>
    <col min="6419" max="6419" width="21.42578125" style="30" customWidth="1"/>
    <col min="6420" max="6656" width="9.140625" style="30"/>
    <col min="6657" max="6658" width="28.7109375" style="30" customWidth="1"/>
    <col min="6659" max="6659" width="17.85546875" style="30" customWidth="1"/>
    <col min="6660" max="6665" width="18.42578125" style="30" customWidth="1"/>
    <col min="6666" max="6667" width="18.7109375" style="30" customWidth="1"/>
    <col min="6668" max="6668" width="20.42578125" style="30" customWidth="1"/>
    <col min="6669" max="6674" width="18.28515625" style="30" customWidth="1"/>
    <col min="6675" max="6675" width="21.42578125" style="30" customWidth="1"/>
    <col min="6676" max="6912" width="9.140625" style="30"/>
    <col min="6913" max="6914" width="28.7109375" style="30" customWidth="1"/>
    <col min="6915" max="6915" width="17.85546875" style="30" customWidth="1"/>
    <col min="6916" max="6921" width="18.42578125" style="30" customWidth="1"/>
    <col min="6922" max="6923" width="18.7109375" style="30" customWidth="1"/>
    <col min="6924" max="6924" width="20.42578125" style="30" customWidth="1"/>
    <col min="6925" max="6930" width="18.28515625" style="30" customWidth="1"/>
    <col min="6931" max="6931" width="21.42578125" style="30" customWidth="1"/>
    <col min="6932" max="7168" width="9.140625" style="30"/>
    <col min="7169" max="7170" width="28.7109375" style="30" customWidth="1"/>
    <col min="7171" max="7171" width="17.85546875" style="30" customWidth="1"/>
    <col min="7172" max="7177" width="18.42578125" style="30" customWidth="1"/>
    <col min="7178" max="7179" width="18.7109375" style="30" customWidth="1"/>
    <col min="7180" max="7180" width="20.42578125" style="30" customWidth="1"/>
    <col min="7181" max="7186" width="18.28515625" style="30" customWidth="1"/>
    <col min="7187" max="7187" width="21.42578125" style="30" customWidth="1"/>
    <col min="7188" max="7424" width="9.140625" style="30"/>
    <col min="7425" max="7426" width="28.7109375" style="30" customWidth="1"/>
    <col min="7427" max="7427" width="17.85546875" style="30" customWidth="1"/>
    <col min="7428" max="7433" width="18.42578125" style="30" customWidth="1"/>
    <col min="7434" max="7435" width="18.7109375" style="30" customWidth="1"/>
    <col min="7436" max="7436" width="20.42578125" style="30" customWidth="1"/>
    <col min="7437" max="7442" width="18.28515625" style="30" customWidth="1"/>
    <col min="7443" max="7443" width="21.42578125" style="30" customWidth="1"/>
    <col min="7444" max="7680" width="9.140625" style="30"/>
    <col min="7681" max="7682" width="28.7109375" style="30" customWidth="1"/>
    <col min="7683" max="7683" width="17.85546875" style="30" customWidth="1"/>
    <col min="7684" max="7689" width="18.42578125" style="30" customWidth="1"/>
    <col min="7690" max="7691" width="18.7109375" style="30" customWidth="1"/>
    <col min="7692" max="7692" width="20.42578125" style="30" customWidth="1"/>
    <col min="7693" max="7698" width="18.28515625" style="30" customWidth="1"/>
    <col min="7699" max="7699" width="21.42578125" style="30" customWidth="1"/>
    <col min="7700" max="7936" width="9.140625" style="30"/>
    <col min="7937" max="7938" width="28.7109375" style="30" customWidth="1"/>
    <col min="7939" max="7939" width="17.85546875" style="30" customWidth="1"/>
    <col min="7940" max="7945" width="18.42578125" style="30" customWidth="1"/>
    <col min="7946" max="7947" width="18.7109375" style="30" customWidth="1"/>
    <col min="7948" max="7948" width="20.42578125" style="30" customWidth="1"/>
    <col min="7949" max="7954" width="18.28515625" style="30" customWidth="1"/>
    <col min="7955" max="7955" width="21.42578125" style="30" customWidth="1"/>
    <col min="7956" max="8192" width="9.140625" style="30"/>
    <col min="8193" max="8194" width="28.7109375" style="30" customWidth="1"/>
    <col min="8195" max="8195" width="17.85546875" style="30" customWidth="1"/>
    <col min="8196" max="8201" width="18.42578125" style="30" customWidth="1"/>
    <col min="8202" max="8203" width="18.7109375" style="30" customWidth="1"/>
    <col min="8204" max="8204" width="20.42578125" style="30" customWidth="1"/>
    <col min="8205" max="8210" width="18.28515625" style="30" customWidth="1"/>
    <col min="8211" max="8211" width="21.42578125" style="30" customWidth="1"/>
    <col min="8212" max="8448" width="9.140625" style="30"/>
    <col min="8449" max="8450" width="28.7109375" style="30" customWidth="1"/>
    <col min="8451" max="8451" width="17.85546875" style="30" customWidth="1"/>
    <col min="8452" max="8457" width="18.42578125" style="30" customWidth="1"/>
    <col min="8458" max="8459" width="18.7109375" style="30" customWidth="1"/>
    <col min="8460" max="8460" width="20.42578125" style="30" customWidth="1"/>
    <col min="8461" max="8466" width="18.28515625" style="30" customWidth="1"/>
    <col min="8467" max="8467" width="21.42578125" style="30" customWidth="1"/>
    <col min="8468" max="8704" width="9.140625" style="30"/>
    <col min="8705" max="8706" width="28.7109375" style="30" customWidth="1"/>
    <col min="8707" max="8707" width="17.85546875" style="30" customWidth="1"/>
    <col min="8708" max="8713" width="18.42578125" style="30" customWidth="1"/>
    <col min="8714" max="8715" width="18.7109375" style="30" customWidth="1"/>
    <col min="8716" max="8716" width="20.42578125" style="30" customWidth="1"/>
    <col min="8717" max="8722" width="18.28515625" style="30" customWidth="1"/>
    <col min="8723" max="8723" width="21.42578125" style="30" customWidth="1"/>
    <col min="8724" max="8960" width="9.140625" style="30"/>
    <col min="8961" max="8962" width="28.7109375" style="30" customWidth="1"/>
    <col min="8963" max="8963" width="17.85546875" style="30" customWidth="1"/>
    <col min="8964" max="8969" width="18.42578125" style="30" customWidth="1"/>
    <col min="8970" max="8971" width="18.7109375" style="30" customWidth="1"/>
    <col min="8972" max="8972" width="20.42578125" style="30" customWidth="1"/>
    <col min="8973" max="8978" width="18.28515625" style="30" customWidth="1"/>
    <col min="8979" max="8979" width="21.42578125" style="30" customWidth="1"/>
    <col min="8980" max="9216" width="9.140625" style="30"/>
    <col min="9217" max="9218" width="28.7109375" style="30" customWidth="1"/>
    <col min="9219" max="9219" width="17.85546875" style="30" customWidth="1"/>
    <col min="9220" max="9225" width="18.42578125" style="30" customWidth="1"/>
    <col min="9226" max="9227" width="18.7109375" style="30" customWidth="1"/>
    <col min="9228" max="9228" width="20.42578125" style="30" customWidth="1"/>
    <col min="9229" max="9234" width="18.28515625" style="30" customWidth="1"/>
    <col min="9235" max="9235" width="21.42578125" style="30" customWidth="1"/>
    <col min="9236" max="9472" width="9.140625" style="30"/>
    <col min="9473" max="9474" width="28.7109375" style="30" customWidth="1"/>
    <col min="9475" max="9475" width="17.85546875" style="30" customWidth="1"/>
    <col min="9476" max="9481" width="18.42578125" style="30" customWidth="1"/>
    <col min="9482" max="9483" width="18.7109375" style="30" customWidth="1"/>
    <col min="9484" max="9484" width="20.42578125" style="30" customWidth="1"/>
    <col min="9485" max="9490" width="18.28515625" style="30" customWidth="1"/>
    <col min="9491" max="9491" width="21.42578125" style="30" customWidth="1"/>
    <col min="9492" max="9728" width="9.140625" style="30"/>
    <col min="9729" max="9730" width="28.7109375" style="30" customWidth="1"/>
    <col min="9731" max="9731" width="17.85546875" style="30" customWidth="1"/>
    <col min="9732" max="9737" width="18.42578125" style="30" customWidth="1"/>
    <col min="9738" max="9739" width="18.7109375" style="30" customWidth="1"/>
    <col min="9740" max="9740" width="20.42578125" style="30" customWidth="1"/>
    <col min="9741" max="9746" width="18.28515625" style="30" customWidth="1"/>
    <col min="9747" max="9747" width="21.42578125" style="30" customWidth="1"/>
    <col min="9748" max="9984" width="9.140625" style="30"/>
    <col min="9985" max="9986" width="28.7109375" style="30" customWidth="1"/>
    <col min="9987" max="9987" width="17.85546875" style="30" customWidth="1"/>
    <col min="9988" max="9993" width="18.42578125" style="30" customWidth="1"/>
    <col min="9994" max="9995" width="18.7109375" style="30" customWidth="1"/>
    <col min="9996" max="9996" width="20.42578125" style="30" customWidth="1"/>
    <col min="9997" max="10002" width="18.28515625" style="30" customWidth="1"/>
    <col min="10003" max="10003" width="21.42578125" style="30" customWidth="1"/>
    <col min="10004" max="10240" width="9.140625" style="30"/>
    <col min="10241" max="10242" width="28.7109375" style="30" customWidth="1"/>
    <col min="10243" max="10243" width="17.85546875" style="30" customWidth="1"/>
    <col min="10244" max="10249" width="18.42578125" style="30" customWidth="1"/>
    <col min="10250" max="10251" width="18.7109375" style="30" customWidth="1"/>
    <col min="10252" max="10252" width="20.42578125" style="30" customWidth="1"/>
    <col min="10253" max="10258" width="18.28515625" style="30" customWidth="1"/>
    <col min="10259" max="10259" width="21.42578125" style="30" customWidth="1"/>
    <col min="10260" max="10496" width="9.140625" style="30"/>
    <col min="10497" max="10498" width="28.7109375" style="30" customWidth="1"/>
    <col min="10499" max="10499" width="17.85546875" style="30" customWidth="1"/>
    <col min="10500" max="10505" width="18.42578125" style="30" customWidth="1"/>
    <col min="10506" max="10507" width="18.7109375" style="30" customWidth="1"/>
    <col min="10508" max="10508" width="20.42578125" style="30" customWidth="1"/>
    <col min="10509" max="10514" width="18.28515625" style="30" customWidth="1"/>
    <col min="10515" max="10515" width="21.42578125" style="30" customWidth="1"/>
    <col min="10516" max="10752" width="9.140625" style="30"/>
    <col min="10753" max="10754" width="28.7109375" style="30" customWidth="1"/>
    <col min="10755" max="10755" width="17.85546875" style="30" customWidth="1"/>
    <col min="10756" max="10761" width="18.42578125" style="30" customWidth="1"/>
    <col min="10762" max="10763" width="18.7109375" style="30" customWidth="1"/>
    <col min="10764" max="10764" width="20.42578125" style="30" customWidth="1"/>
    <col min="10765" max="10770" width="18.28515625" style="30" customWidth="1"/>
    <col min="10771" max="10771" width="21.42578125" style="30" customWidth="1"/>
    <col min="10772" max="11008" width="9.140625" style="30"/>
    <col min="11009" max="11010" width="28.7109375" style="30" customWidth="1"/>
    <col min="11011" max="11011" width="17.85546875" style="30" customWidth="1"/>
    <col min="11012" max="11017" width="18.42578125" style="30" customWidth="1"/>
    <col min="11018" max="11019" width="18.7109375" style="30" customWidth="1"/>
    <col min="11020" max="11020" width="20.42578125" style="30" customWidth="1"/>
    <col min="11021" max="11026" width="18.28515625" style="30" customWidth="1"/>
    <col min="11027" max="11027" width="21.42578125" style="30" customWidth="1"/>
    <col min="11028" max="11264" width="9.140625" style="30"/>
    <col min="11265" max="11266" width="28.7109375" style="30" customWidth="1"/>
    <col min="11267" max="11267" width="17.85546875" style="30" customWidth="1"/>
    <col min="11268" max="11273" width="18.42578125" style="30" customWidth="1"/>
    <col min="11274" max="11275" width="18.7109375" style="30" customWidth="1"/>
    <col min="11276" max="11276" width="20.42578125" style="30" customWidth="1"/>
    <col min="11277" max="11282" width="18.28515625" style="30" customWidth="1"/>
    <col min="11283" max="11283" width="21.42578125" style="30" customWidth="1"/>
    <col min="11284" max="11520" width="9.140625" style="30"/>
    <col min="11521" max="11522" width="28.7109375" style="30" customWidth="1"/>
    <col min="11523" max="11523" width="17.85546875" style="30" customWidth="1"/>
    <col min="11524" max="11529" width="18.42578125" style="30" customWidth="1"/>
    <col min="11530" max="11531" width="18.7109375" style="30" customWidth="1"/>
    <col min="11532" max="11532" width="20.42578125" style="30" customWidth="1"/>
    <col min="11533" max="11538" width="18.28515625" style="30" customWidth="1"/>
    <col min="11539" max="11539" width="21.42578125" style="30" customWidth="1"/>
    <col min="11540" max="11776" width="9.140625" style="30"/>
    <col min="11777" max="11778" width="28.7109375" style="30" customWidth="1"/>
    <col min="11779" max="11779" width="17.85546875" style="30" customWidth="1"/>
    <col min="11780" max="11785" width="18.42578125" style="30" customWidth="1"/>
    <col min="11786" max="11787" width="18.7109375" style="30" customWidth="1"/>
    <col min="11788" max="11788" width="20.42578125" style="30" customWidth="1"/>
    <col min="11789" max="11794" width="18.28515625" style="30" customWidth="1"/>
    <col min="11795" max="11795" width="21.42578125" style="30" customWidth="1"/>
    <col min="11796" max="12032" width="9.140625" style="30"/>
    <col min="12033" max="12034" width="28.7109375" style="30" customWidth="1"/>
    <col min="12035" max="12035" width="17.85546875" style="30" customWidth="1"/>
    <col min="12036" max="12041" width="18.42578125" style="30" customWidth="1"/>
    <col min="12042" max="12043" width="18.7109375" style="30" customWidth="1"/>
    <col min="12044" max="12044" width="20.42578125" style="30" customWidth="1"/>
    <col min="12045" max="12050" width="18.28515625" style="30" customWidth="1"/>
    <col min="12051" max="12051" width="21.42578125" style="30" customWidth="1"/>
    <col min="12052" max="12288" width="9.140625" style="30"/>
    <col min="12289" max="12290" width="28.7109375" style="30" customWidth="1"/>
    <col min="12291" max="12291" width="17.85546875" style="30" customWidth="1"/>
    <col min="12292" max="12297" width="18.42578125" style="30" customWidth="1"/>
    <col min="12298" max="12299" width="18.7109375" style="30" customWidth="1"/>
    <col min="12300" max="12300" width="20.42578125" style="30" customWidth="1"/>
    <col min="12301" max="12306" width="18.28515625" style="30" customWidth="1"/>
    <col min="12307" max="12307" width="21.42578125" style="30" customWidth="1"/>
    <col min="12308" max="12544" width="9.140625" style="30"/>
    <col min="12545" max="12546" width="28.7109375" style="30" customWidth="1"/>
    <col min="12547" max="12547" width="17.85546875" style="30" customWidth="1"/>
    <col min="12548" max="12553" width="18.42578125" style="30" customWidth="1"/>
    <col min="12554" max="12555" width="18.7109375" style="30" customWidth="1"/>
    <col min="12556" max="12556" width="20.42578125" style="30" customWidth="1"/>
    <col min="12557" max="12562" width="18.28515625" style="30" customWidth="1"/>
    <col min="12563" max="12563" width="21.42578125" style="30" customWidth="1"/>
    <col min="12564" max="12800" width="9.140625" style="30"/>
    <col min="12801" max="12802" width="28.7109375" style="30" customWidth="1"/>
    <col min="12803" max="12803" width="17.85546875" style="30" customWidth="1"/>
    <col min="12804" max="12809" width="18.42578125" style="30" customWidth="1"/>
    <col min="12810" max="12811" width="18.7109375" style="30" customWidth="1"/>
    <col min="12812" max="12812" width="20.42578125" style="30" customWidth="1"/>
    <col min="12813" max="12818" width="18.28515625" style="30" customWidth="1"/>
    <col min="12819" max="12819" width="21.42578125" style="30" customWidth="1"/>
    <col min="12820" max="13056" width="9.140625" style="30"/>
    <col min="13057" max="13058" width="28.7109375" style="30" customWidth="1"/>
    <col min="13059" max="13059" width="17.85546875" style="30" customWidth="1"/>
    <col min="13060" max="13065" width="18.42578125" style="30" customWidth="1"/>
    <col min="13066" max="13067" width="18.7109375" style="30" customWidth="1"/>
    <col min="13068" max="13068" width="20.42578125" style="30" customWidth="1"/>
    <col min="13069" max="13074" width="18.28515625" style="30" customWidth="1"/>
    <col min="13075" max="13075" width="21.42578125" style="30" customWidth="1"/>
    <col min="13076" max="13312" width="9.140625" style="30"/>
    <col min="13313" max="13314" width="28.7109375" style="30" customWidth="1"/>
    <col min="13315" max="13315" width="17.85546875" style="30" customWidth="1"/>
    <col min="13316" max="13321" width="18.42578125" style="30" customWidth="1"/>
    <col min="13322" max="13323" width="18.7109375" style="30" customWidth="1"/>
    <col min="13324" max="13324" width="20.42578125" style="30" customWidth="1"/>
    <col min="13325" max="13330" width="18.28515625" style="30" customWidth="1"/>
    <col min="13331" max="13331" width="21.42578125" style="30" customWidth="1"/>
    <col min="13332" max="13568" width="9.140625" style="30"/>
    <col min="13569" max="13570" width="28.7109375" style="30" customWidth="1"/>
    <col min="13571" max="13571" width="17.85546875" style="30" customWidth="1"/>
    <col min="13572" max="13577" width="18.42578125" style="30" customWidth="1"/>
    <col min="13578" max="13579" width="18.7109375" style="30" customWidth="1"/>
    <col min="13580" max="13580" width="20.42578125" style="30" customWidth="1"/>
    <col min="13581" max="13586" width="18.28515625" style="30" customWidth="1"/>
    <col min="13587" max="13587" width="21.42578125" style="30" customWidth="1"/>
    <col min="13588" max="13824" width="9.140625" style="30"/>
    <col min="13825" max="13826" width="28.7109375" style="30" customWidth="1"/>
    <col min="13827" max="13827" width="17.85546875" style="30" customWidth="1"/>
    <col min="13828" max="13833" width="18.42578125" style="30" customWidth="1"/>
    <col min="13834" max="13835" width="18.7109375" style="30" customWidth="1"/>
    <col min="13836" max="13836" width="20.42578125" style="30" customWidth="1"/>
    <col min="13837" max="13842" width="18.28515625" style="30" customWidth="1"/>
    <col min="13843" max="13843" width="21.42578125" style="30" customWidth="1"/>
    <col min="13844" max="14080" width="9.140625" style="30"/>
    <col min="14081" max="14082" width="28.7109375" style="30" customWidth="1"/>
    <col min="14083" max="14083" width="17.85546875" style="30" customWidth="1"/>
    <col min="14084" max="14089" width="18.42578125" style="30" customWidth="1"/>
    <col min="14090" max="14091" width="18.7109375" style="30" customWidth="1"/>
    <col min="14092" max="14092" width="20.42578125" style="30" customWidth="1"/>
    <col min="14093" max="14098" width="18.28515625" style="30" customWidth="1"/>
    <col min="14099" max="14099" width="21.42578125" style="30" customWidth="1"/>
    <col min="14100" max="14336" width="9.140625" style="30"/>
    <col min="14337" max="14338" width="28.7109375" style="30" customWidth="1"/>
    <col min="14339" max="14339" width="17.85546875" style="30" customWidth="1"/>
    <col min="14340" max="14345" width="18.42578125" style="30" customWidth="1"/>
    <col min="14346" max="14347" width="18.7109375" style="30" customWidth="1"/>
    <col min="14348" max="14348" width="20.42578125" style="30" customWidth="1"/>
    <col min="14349" max="14354" width="18.28515625" style="30" customWidth="1"/>
    <col min="14355" max="14355" width="21.42578125" style="30" customWidth="1"/>
    <col min="14356" max="14592" width="9.140625" style="30"/>
    <col min="14593" max="14594" width="28.7109375" style="30" customWidth="1"/>
    <col min="14595" max="14595" width="17.85546875" style="30" customWidth="1"/>
    <col min="14596" max="14601" width="18.42578125" style="30" customWidth="1"/>
    <col min="14602" max="14603" width="18.7109375" style="30" customWidth="1"/>
    <col min="14604" max="14604" width="20.42578125" style="30" customWidth="1"/>
    <col min="14605" max="14610" width="18.28515625" style="30" customWidth="1"/>
    <col min="14611" max="14611" width="21.42578125" style="30" customWidth="1"/>
    <col min="14612" max="14848" width="9.140625" style="30"/>
    <col min="14849" max="14850" width="28.7109375" style="30" customWidth="1"/>
    <col min="14851" max="14851" width="17.85546875" style="30" customWidth="1"/>
    <col min="14852" max="14857" width="18.42578125" style="30" customWidth="1"/>
    <col min="14858" max="14859" width="18.7109375" style="30" customWidth="1"/>
    <col min="14860" max="14860" width="20.42578125" style="30" customWidth="1"/>
    <col min="14861" max="14866" width="18.28515625" style="30" customWidth="1"/>
    <col min="14867" max="14867" width="21.42578125" style="30" customWidth="1"/>
    <col min="14868" max="15104" width="9.140625" style="30"/>
    <col min="15105" max="15106" width="28.7109375" style="30" customWidth="1"/>
    <col min="15107" max="15107" width="17.85546875" style="30" customWidth="1"/>
    <col min="15108" max="15113" width="18.42578125" style="30" customWidth="1"/>
    <col min="15114" max="15115" width="18.7109375" style="30" customWidth="1"/>
    <col min="15116" max="15116" width="20.42578125" style="30" customWidth="1"/>
    <col min="15117" max="15122" width="18.28515625" style="30" customWidth="1"/>
    <col min="15123" max="15123" width="21.42578125" style="30" customWidth="1"/>
    <col min="15124" max="15360" width="9.140625" style="30"/>
    <col min="15361" max="15362" width="28.7109375" style="30" customWidth="1"/>
    <col min="15363" max="15363" width="17.85546875" style="30" customWidth="1"/>
    <col min="15364" max="15369" width="18.42578125" style="30" customWidth="1"/>
    <col min="15370" max="15371" width="18.7109375" style="30" customWidth="1"/>
    <col min="15372" max="15372" width="20.42578125" style="30" customWidth="1"/>
    <col min="15373" max="15378" width="18.28515625" style="30" customWidth="1"/>
    <col min="15379" max="15379" width="21.42578125" style="30" customWidth="1"/>
    <col min="15380" max="15616" width="9.140625" style="30"/>
    <col min="15617" max="15618" width="28.7109375" style="30" customWidth="1"/>
    <col min="15619" max="15619" width="17.85546875" style="30" customWidth="1"/>
    <col min="15620" max="15625" width="18.42578125" style="30" customWidth="1"/>
    <col min="15626" max="15627" width="18.7109375" style="30" customWidth="1"/>
    <col min="15628" max="15628" width="20.42578125" style="30" customWidth="1"/>
    <col min="15629" max="15634" width="18.28515625" style="30" customWidth="1"/>
    <col min="15635" max="15635" width="21.42578125" style="30" customWidth="1"/>
    <col min="15636" max="15872" width="9.140625" style="30"/>
    <col min="15873" max="15874" width="28.7109375" style="30" customWidth="1"/>
    <col min="15875" max="15875" width="17.85546875" style="30" customWidth="1"/>
    <col min="15876" max="15881" width="18.42578125" style="30" customWidth="1"/>
    <col min="15882" max="15883" width="18.7109375" style="30" customWidth="1"/>
    <col min="15884" max="15884" width="20.42578125" style="30" customWidth="1"/>
    <col min="15885" max="15890" width="18.28515625" style="30" customWidth="1"/>
    <col min="15891" max="15891" width="21.42578125" style="30" customWidth="1"/>
    <col min="15892" max="16128" width="9.140625" style="30"/>
    <col min="16129" max="16130" width="28.7109375" style="30" customWidth="1"/>
    <col min="16131" max="16131" width="17.85546875" style="30" customWidth="1"/>
    <col min="16132" max="16137" width="18.42578125" style="30" customWidth="1"/>
    <col min="16138" max="16139" width="18.7109375" style="30" customWidth="1"/>
    <col min="16140" max="16140" width="20.42578125" style="30" customWidth="1"/>
    <col min="16141" max="16146" width="18.28515625" style="30" customWidth="1"/>
    <col min="16147" max="16147" width="21.42578125" style="30" customWidth="1"/>
    <col min="16148" max="16384" width="9.140625" style="30"/>
  </cols>
  <sheetData>
    <row r="1" spans="1:19" x14ac:dyDescent="0.2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9" customHeight="1" x14ac:dyDescent="0.2"/>
    <row r="3" spans="1:19" s="31" customFormat="1" ht="18.75" customHeight="1" x14ac:dyDescent="0.2">
      <c r="A3" s="92" t="s">
        <v>60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31" customFormat="1" ht="12.6" customHeight="1" x14ac:dyDescent="0.2"/>
    <row r="5" spans="1:19" ht="180.75" customHeight="1" x14ac:dyDescent="0.2">
      <c r="A5" s="93" t="s">
        <v>57</v>
      </c>
      <c r="B5" s="93" t="s">
        <v>55</v>
      </c>
      <c r="C5" s="93" t="s">
        <v>53</v>
      </c>
      <c r="D5" s="96" t="s">
        <v>38</v>
      </c>
      <c r="E5" s="97"/>
      <c r="F5" s="98"/>
      <c r="G5" s="96" t="s">
        <v>54</v>
      </c>
      <c r="H5" s="98"/>
      <c r="I5" s="99" t="s">
        <v>40</v>
      </c>
      <c r="J5" s="99"/>
      <c r="K5" s="100" t="s">
        <v>15</v>
      </c>
      <c r="L5" s="101"/>
      <c r="M5" s="101"/>
      <c r="N5" s="101"/>
      <c r="O5" s="101"/>
      <c r="P5" s="102"/>
      <c r="Q5" s="99" t="s">
        <v>58</v>
      </c>
      <c r="R5" s="99"/>
      <c r="S5" s="99"/>
    </row>
    <row r="6" spans="1:19" ht="63.75" customHeight="1" x14ac:dyDescent="0.2">
      <c r="A6" s="94"/>
      <c r="B6" s="94"/>
      <c r="C6" s="94"/>
      <c r="D6" s="93" t="s">
        <v>35</v>
      </c>
      <c r="E6" s="93" t="s">
        <v>36</v>
      </c>
      <c r="F6" s="93" t="s">
        <v>37</v>
      </c>
      <c r="G6" s="93" t="s">
        <v>33</v>
      </c>
      <c r="H6" s="93" t="s">
        <v>34</v>
      </c>
      <c r="I6" s="99"/>
      <c r="J6" s="99"/>
      <c r="K6" s="99" t="s">
        <v>284</v>
      </c>
      <c r="L6" s="99"/>
      <c r="M6" s="99" t="s">
        <v>285</v>
      </c>
      <c r="N6" s="99"/>
      <c r="O6" s="99" t="s">
        <v>286</v>
      </c>
      <c r="P6" s="99"/>
      <c r="Q6" s="99"/>
      <c r="R6" s="99"/>
      <c r="S6" s="99"/>
    </row>
    <row r="7" spans="1:19" ht="127.5" customHeight="1" x14ac:dyDescent="0.2">
      <c r="A7" s="95"/>
      <c r="B7" s="95"/>
      <c r="C7" s="95"/>
      <c r="D7" s="95"/>
      <c r="E7" s="95"/>
      <c r="F7" s="95"/>
      <c r="G7" s="95"/>
      <c r="H7" s="95"/>
      <c r="I7" s="62" t="s">
        <v>20</v>
      </c>
      <c r="J7" s="62" t="s">
        <v>7</v>
      </c>
      <c r="K7" s="62" t="s">
        <v>22</v>
      </c>
      <c r="L7" s="62" t="s">
        <v>21</v>
      </c>
      <c r="M7" s="62" t="s">
        <v>22</v>
      </c>
      <c r="N7" s="62" t="s">
        <v>21</v>
      </c>
      <c r="O7" s="62" t="s">
        <v>22</v>
      </c>
      <c r="P7" s="62" t="s">
        <v>21</v>
      </c>
      <c r="Q7" s="62" t="s">
        <v>41</v>
      </c>
      <c r="R7" s="62" t="s">
        <v>42</v>
      </c>
      <c r="S7" s="62" t="s">
        <v>20</v>
      </c>
    </row>
    <row r="8" spans="1:19" s="33" customFormat="1" ht="18.75" customHeight="1" x14ac:dyDescent="0.25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32">
        <v>19</v>
      </c>
    </row>
    <row r="9" spans="1:19" s="34" customFormat="1" ht="96" customHeight="1" x14ac:dyDescent="0.2">
      <c r="A9" s="64" t="s">
        <v>244</v>
      </c>
      <c r="B9" s="64" t="s">
        <v>106</v>
      </c>
      <c r="C9" s="64" t="s">
        <v>99</v>
      </c>
      <c r="D9" s="64" t="s">
        <v>107</v>
      </c>
      <c r="E9" s="64" t="s">
        <v>108</v>
      </c>
      <c r="F9" s="64"/>
      <c r="G9" s="64" t="s">
        <v>109</v>
      </c>
      <c r="H9" s="64"/>
      <c r="I9" s="64" t="s">
        <v>111</v>
      </c>
      <c r="J9" s="64"/>
      <c r="K9" s="64" t="s">
        <v>238</v>
      </c>
      <c r="L9" s="64"/>
      <c r="M9" s="64" t="s">
        <v>238</v>
      </c>
      <c r="N9" s="40"/>
      <c r="O9" s="64" t="s">
        <v>238</v>
      </c>
      <c r="P9" s="64"/>
      <c r="Q9" s="64" t="s">
        <v>100</v>
      </c>
      <c r="R9" s="64" t="s">
        <v>101</v>
      </c>
      <c r="S9" s="27" t="s">
        <v>112</v>
      </c>
    </row>
    <row r="10" spans="1:19" s="34" customFormat="1" ht="97.5" customHeight="1" x14ac:dyDescent="0.2">
      <c r="A10" s="64" t="s">
        <v>244</v>
      </c>
      <c r="B10" s="64" t="s">
        <v>106</v>
      </c>
      <c r="C10" s="64" t="s">
        <v>99</v>
      </c>
      <c r="D10" s="64" t="s">
        <v>107</v>
      </c>
      <c r="E10" s="64" t="s">
        <v>108</v>
      </c>
      <c r="F10" s="64"/>
      <c r="G10" s="64" t="s">
        <v>109</v>
      </c>
      <c r="H10" s="64"/>
      <c r="I10" s="64" t="s">
        <v>110</v>
      </c>
      <c r="J10" s="64"/>
      <c r="K10" s="64" t="s">
        <v>239</v>
      </c>
      <c r="L10" s="64"/>
      <c r="M10" s="64" t="s">
        <v>239</v>
      </c>
      <c r="N10" s="40"/>
      <c r="O10" s="64" t="s">
        <v>239</v>
      </c>
      <c r="P10" s="64"/>
      <c r="Q10" s="64" t="s">
        <v>100</v>
      </c>
      <c r="R10" s="64" t="s">
        <v>101</v>
      </c>
      <c r="S10" s="27" t="s">
        <v>112</v>
      </c>
    </row>
    <row r="11" spans="1:19" s="35" customFormat="1" ht="99" customHeight="1" x14ac:dyDescent="0.2">
      <c r="A11" s="28" t="s">
        <v>245</v>
      </c>
      <c r="B11" s="28" t="s">
        <v>106</v>
      </c>
      <c r="C11" s="28" t="s">
        <v>99</v>
      </c>
      <c r="D11" s="28" t="s">
        <v>107</v>
      </c>
      <c r="E11" s="28" t="s">
        <v>128</v>
      </c>
      <c r="F11" s="28"/>
      <c r="G11" s="28" t="s">
        <v>109</v>
      </c>
      <c r="H11" s="28"/>
      <c r="I11" s="28" t="s">
        <v>129</v>
      </c>
      <c r="J11" s="28"/>
      <c r="K11" s="28" t="s">
        <v>288</v>
      </c>
      <c r="L11" s="28"/>
      <c r="M11" s="28" t="s">
        <v>288</v>
      </c>
      <c r="N11" s="41"/>
      <c r="O11" s="28" t="s">
        <v>288</v>
      </c>
      <c r="P11" s="28"/>
      <c r="Q11" s="28" t="s">
        <v>100</v>
      </c>
      <c r="R11" s="28" t="s">
        <v>101</v>
      </c>
      <c r="S11" s="29" t="s">
        <v>112</v>
      </c>
    </row>
    <row r="12" spans="1:19" s="35" customFormat="1" ht="97.5" customHeight="1" x14ac:dyDescent="0.2">
      <c r="A12" s="28" t="s">
        <v>245</v>
      </c>
      <c r="B12" s="28" t="s">
        <v>106</v>
      </c>
      <c r="C12" s="28" t="s">
        <v>99</v>
      </c>
      <c r="D12" s="28" t="s">
        <v>107</v>
      </c>
      <c r="E12" s="28" t="s">
        <v>128</v>
      </c>
      <c r="F12" s="28"/>
      <c r="G12" s="28" t="s">
        <v>109</v>
      </c>
      <c r="H12" s="28"/>
      <c r="I12" s="28" t="s">
        <v>110</v>
      </c>
      <c r="J12" s="28"/>
      <c r="K12" s="28" t="s">
        <v>240</v>
      </c>
      <c r="L12" s="28"/>
      <c r="M12" s="28" t="s">
        <v>240</v>
      </c>
      <c r="N12" s="41"/>
      <c r="O12" s="28" t="s">
        <v>240</v>
      </c>
      <c r="P12" s="28"/>
      <c r="Q12" s="28" t="s">
        <v>100</v>
      </c>
      <c r="R12" s="28" t="s">
        <v>101</v>
      </c>
      <c r="S12" s="29" t="s">
        <v>112</v>
      </c>
    </row>
    <row r="13" spans="1:19" ht="99" customHeight="1" x14ac:dyDescent="0.2">
      <c r="A13" s="64" t="s">
        <v>246</v>
      </c>
      <c r="B13" s="64" t="s">
        <v>106</v>
      </c>
      <c r="C13" s="64" t="s">
        <v>99</v>
      </c>
      <c r="D13" s="64" t="s">
        <v>107</v>
      </c>
      <c r="E13" s="64" t="s">
        <v>131</v>
      </c>
      <c r="F13" s="64"/>
      <c r="G13" s="64" t="s">
        <v>109</v>
      </c>
      <c r="I13" s="64" t="s">
        <v>129</v>
      </c>
      <c r="J13" s="64"/>
      <c r="K13" s="64" t="s">
        <v>289</v>
      </c>
      <c r="L13" s="64"/>
      <c r="M13" s="64" t="s">
        <v>289</v>
      </c>
      <c r="N13" s="42"/>
      <c r="O13" s="64" t="s">
        <v>289</v>
      </c>
      <c r="P13" s="64"/>
      <c r="Q13" s="64" t="s">
        <v>100</v>
      </c>
      <c r="R13" s="64" t="s">
        <v>101</v>
      </c>
      <c r="S13" s="27" t="s">
        <v>112</v>
      </c>
    </row>
    <row r="14" spans="1:19" ht="97.5" customHeight="1" x14ac:dyDescent="0.2">
      <c r="A14" s="64" t="s">
        <v>246</v>
      </c>
      <c r="B14" s="64" t="s">
        <v>106</v>
      </c>
      <c r="C14" s="64" t="s">
        <v>99</v>
      </c>
      <c r="D14" s="64" t="s">
        <v>107</v>
      </c>
      <c r="E14" s="64" t="s">
        <v>131</v>
      </c>
      <c r="F14" s="64"/>
      <c r="G14" s="64" t="s">
        <v>109</v>
      </c>
      <c r="I14" s="64" t="s">
        <v>110</v>
      </c>
      <c r="J14" s="64"/>
      <c r="K14" s="64" t="s">
        <v>290</v>
      </c>
      <c r="L14" s="64"/>
      <c r="M14" s="64" t="s">
        <v>290</v>
      </c>
      <c r="N14" s="42"/>
      <c r="O14" s="64" t="s">
        <v>290</v>
      </c>
      <c r="P14" s="64"/>
      <c r="Q14" s="64" t="s">
        <v>100</v>
      </c>
      <c r="R14" s="64" t="s">
        <v>101</v>
      </c>
      <c r="S14" s="27" t="s">
        <v>112</v>
      </c>
    </row>
    <row r="15" spans="1:19" ht="71.25" customHeight="1" x14ac:dyDescent="0.2">
      <c r="A15" s="64" t="s">
        <v>274</v>
      </c>
      <c r="B15" s="63" t="s">
        <v>133</v>
      </c>
      <c r="C15" s="63" t="s">
        <v>134</v>
      </c>
      <c r="D15" s="63" t="s">
        <v>64</v>
      </c>
      <c r="E15" s="63" t="s">
        <v>64</v>
      </c>
      <c r="F15" s="63" t="s">
        <v>64</v>
      </c>
      <c r="G15" s="63" t="s">
        <v>64</v>
      </c>
      <c r="H15" s="63" t="s">
        <v>64</v>
      </c>
      <c r="I15" s="63" t="s">
        <v>226</v>
      </c>
      <c r="J15" s="63"/>
      <c r="K15" s="63" t="s">
        <v>280</v>
      </c>
      <c r="L15" s="63"/>
      <c r="M15" s="63" t="s">
        <v>280</v>
      </c>
      <c r="N15" s="42"/>
      <c r="O15" s="63" t="s">
        <v>280</v>
      </c>
      <c r="P15" s="63" t="s">
        <v>64</v>
      </c>
      <c r="Q15" s="63" t="s">
        <v>137</v>
      </c>
      <c r="R15" s="63" t="s">
        <v>136</v>
      </c>
      <c r="S15" s="39" t="s">
        <v>135</v>
      </c>
    </row>
    <row r="16" spans="1:19" ht="55.5" customHeight="1" x14ac:dyDescent="0.2">
      <c r="A16" s="64" t="s">
        <v>279</v>
      </c>
      <c r="B16" s="64" t="s">
        <v>230</v>
      </c>
      <c r="C16" s="64" t="s">
        <v>231</v>
      </c>
      <c r="D16" s="65"/>
      <c r="E16" s="65"/>
      <c r="F16" s="65"/>
      <c r="G16" s="64" t="s">
        <v>225</v>
      </c>
      <c r="H16" s="65"/>
      <c r="I16" s="64" t="s">
        <v>232</v>
      </c>
      <c r="J16" s="64"/>
      <c r="K16" s="64" t="s">
        <v>249</v>
      </c>
      <c r="L16" s="64"/>
      <c r="M16" s="64" t="s">
        <v>249</v>
      </c>
      <c r="N16" s="42"/>
      <c r="O16" s="64" t="s">
        <v>249</v>
      </c>
      <c r="P16" s="64" t="s">
        <v>64</v>
      </c>
      <c r="Q16" s="64" t="s">
        <v>100</v>
      </c>
      <c r="R16" s="64" t="s">
        <v>101</v>
      </c>
      <c r="S16" s="64" t="s">
        <v>112</v>
      </c>
    </row>
    <row r="17" spans="1:19" ht="51" x14ac:dyDescent="0.2">
      <c r="A17" s="64" t="s">
        <v>275</v>
      </c>
      <c r="B17" s="64" t="s">
        <v>233</v>
      </c>
      <c r="C17" s="64" t="s">
        <v>248</v>
      </c>
      <c r="D17" s="65"/>
      <c r="E17" s="65"/>
      <c r="F17" s="65"/>
      <c r="G17" s="64"/>
      <c r="H17" s="65"/>
      <c r="I17" s="64" t="s">
        <v>234</v>
      </c>
      <c r="J17" s="64"/>
      <c r="K17" s="64" t="s">
        <v>291</v>
      </c>
      <c r="L17" s="64"/>
      <c r="M17" s="64" t="s">
        <v>291</v>
      </c>
      <c r="N17" s="42"/>
      <c r="O17" s="64" t="s">
        <v>291</v>
      </c>
      <c r="P17" s="64" t="s">
        <v>64</v>
      </c>
      <c r="Q17" s="64" t="s">
        <v>277</v>
      </c>
      <c r="R17" s="64" t="s">
        <v>278</v>
      </c>
      <c r="S17" s="64" t="s">
        <v>276</v>
      </c>
    </row>
    <row r="18" spans="1:19" ht="72" customHeight="1" x14ac:dyDescent="0.2">
      <c r="A18" s="64" t="s">
        <v>247</v>
      </c>
      <c r="B18" s="64" t="s">
        <v>235</v>
      </c>
      <c r="C18" s="64" t="s">
        <v>229</v>
      </c>
      <c r="D18" s="65"/>
      <c r="E18" s="65"/>
      <c r="F18" s="65"/>
      <c r="G18" s="64"/>
      <c r="H18" s="65"/>
      <c r="I18" s="64" t="s">
        <v>236</v>
      </c>
      <c r="J18" s="64"/>
      <c r="K18" s="64" t="s">
        <v>70</v>
      </c>
      <c r="L18" s="64"/>
      <c r="M18" s="64" t="s">
        <v>70</v>
      </c>
      <c r="N18" s="42"/>
      <c r="O18" s="64" t="s">
        <v>70</v>
      </c>
      <c r="P18" s="64" t="s">
        <v>64</v>
      </c>
      <c r="Q18" s="64" t="s">
        <v>100</v>
      </c>
      <c r="R18" s="64" t="s">
        <v>101</v>
      </c>
      <c r="S18" s="64" t="s">
        <v>112</v>
      </c>
    </row>
  </sheetData>
  <mergeCells count="18">
    <mergeCell ref="O6:P6"/>
    <mergeCell ref="K5:P5"/>
    <mergeCell ref="A1:S1"/>
    <mergeCell ref="A3:S3"/>
    <mergeCell ref="A5:A7"/>
    <mergeCell ref="B5:B7"/>
    <mergeCell ref="C5:C7"/>
    <mergeCell ref="D5:F5"/>
    <mergeCell ref="G5:H5"/>
    <mergeCell ref="D6:D7"/>
    <mergeCell ref="E6:E7"/>
    <mergeCell ref="F6:F7"/>
    <mergeCell ref="G6:G7"/>
    <mergeCell ref="H6:H7"/>
    <mergeCell ref="K6:L6"/>
    <mergeCell ref="I5:J6"/>
    <mergeCell ref="Q5:S6"/>
    <mergeCell ref="M6:N6"/>
  </mergeCells>
  <printOptions horizontalCentered="1"/>
  <pageMargins left="0.70866141732283472" right="0.70866141732283472" top="0.78" bottom="0.39370078740157483" header="0.28000000000000003" footer="0.31496062992125984"/>
  <pageSetup paperSize="9" scale="49" firstPageNumber="17" fitToHeight="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view="pageBreakPreview" topLeftCell="A5" zoomScaleNormal="70" zoomScaleSheetLayoutView="100" zoomScalePageLayoutView="85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Q14" sqref="Q14"/>
    </sheetView>
  </sheetViews>
  <sheetFormatPr defaultRowHeight="12.75" x14ac:dyDescent="0.2"/>
  <cols>
    <col min="1" max="1" width="25.5703125" style="1" customWidth="1"/>
    <col min="2" max="2" width="31.28515625" style="1" customWidth="1"/>
    <col min="3" max="3" width="16.140625" style="1" customWidth="1"/>
    <col min="4" max="4" width="11.7109375" style="1" customWidth="1"/>
    <col min="5" max="5" width="7.7109375" style="1" customWidth="1"/>
    <col min="6" max="6" width="12" style="1" customWidth="1"/>
    <col min="7" max="7" width="8.140625" style="1" customWidth="1"/>
    <col min="8" max="8" width="41.85546875" style="1" customWidth="1"/>
    <col min="9" max="9" width="10.140625" style="1" bestFit="1" customWidth="1"/>
    <col min="10" max="10" width="9.7109375" style="1" customWidth="1"/>
    <col min="11" max="11" width="9.5703125" style="1" customWidth="1"/>
    <col min="12" max="12" width="8.85546875" style="1" customWidth="1"/>
    <col min="13" max="13" width="15" style="1" customWidth="1"/>
    <col min="14" max="254" width="9.140625" style="1"/>
    <col min="255" max="256" width="28.7109375" style="1" customWidth="1"/>
    <col min="257" max="262" width="18.42578125" style="1" customWidth="1"/>
    <col min="263" max="264" width="18.7109375" style="1" customWidth="1"/>
    <col min="265" max="265" width="20.42578125" style="1" customWidth="1"/>
    <col min="266" max="268" width="18.28515625" style="1" customWidth="1"/>
    <col min="269" max="510" width="9.140625" style="1"/>
    <col min="511" max="512" width="28.7109375" style="1" customWidth="1"/>
    <col min="513" max="518" width="18.42578125" style="1" customWidth="1"/>
    <col min="519" max="520" width="18.7109375" style="1" customWidth="1"/>
    <col min="521" max="521" width="20.42578125" style="1" customWidth="1"/>
    <col min="522" max="524" width="18.28515625" style="1" customWidth="1"/>
    <col min="525" max="766" width="9.140625" style="1"/>
    <col min="767" max="768" width="28.7109375" style="1" customWidth="1"/>
    <col min="769" max="774" width="18.42578125" style="1" customWidth="1"/>
    <col min="775" max="776" width="18.7109375" style="1" customWidth="1"/>
    <col min="777" max="777" width="20.42578125" style="1" customWidth="1"/>
    <col min="778" max="780" width="18.28515625" style="1" customWidth="1"/>
    <col min="781" max="1022" width="9.140625" style="1"/>
    <col min="1023" max="1024" width="28.7109375" style="1" customWidth="1"/>
    <col min="1025" max="1030" width="18.42578125" style="1" customWidth="1"/>
    <col min="1031" max="1032" width="18.7109375" style="1" customWidth="1"/>
    <col min="1033" max="1033" width="20.42578125" style="1" customWidth="1"/>
    <col min="1034" max="1036" width="18.28515625" style="1" customWidth="1"/>
    <col min="1037" max="1278" width="9.140625" style="1"/>
    <col min="1279" max="1280" width="28.7109375" style="1" customWidth="1"/>
    <col min="1281" max="1286" width="18.42578125" style="1" customWidth="1"/>
    <col min="1287" max="1288" width="18.7109375" style="1" customWidth="1"/>
    <col min="1289" max="1289" width="20.42578125" style="1" customWidth="1"/>
    <col min="1290" max="1292" width="18.28515625" style="1" customWidth="1"/>
    <col min="1293" max="1534" width="9.140625" style="1"/>
    <col min="1535" max="1536" width="28.7109375" style="1" customWidth="1"/>
    <col min="1537" max="1542" width="18.42578125" style="1" customWidth="1"/>
    <col min="1543" max="1544" width="18.7109375" style="1" customWidth="1"/>
    <col min="1545" max="1545" width="20.42578125" style="1" customWidth="1"/>
    <col min="1546" max="1548" width="18.28515625" style="1" customWidth="1"/>
    <col min="1549" max="1790" width="9.140625" style="1"/>
    <col min="1791" max="1792" width="28.7109375" style="1" customWidth="1"/>
    <col min="1793" max="1798" width="18.42578125" style="1" customWidth="1"/>
    <col min="1799" max="1800" width="18.7109375" style="1" customWidth="1"/>
    <col min="1801" max="1801" width="20.42578125" style="1" customWidth="1"/>
    <col min="1802" max="1804" width="18.28515625" style="1" customWidth="1"/>
    <col min="1805" max="2046" width="9.140625" style="1"/>
    <col min="2047" max="2048" width="28.7109375" style="1" customWidth="1"/>
    <col min="2049" max="2054" width="18.42578125" style="1" customWidth="1"/>
    <col min="2055" max="2056" width="18.7109375" style="1" customWidth="1"/>
    <col min="2057" max="2057" width="20.42578125" style="1" customWidth="1"/>
    <col min="2058" max="2060" width="18.28515625" style="1" customWidth="1"/>
    <col min="2061" max="2302" width="9.140625" style="1"/>
    <col min="2303" max="2304" width="28.7109375" style="1" customWidth="1"/>
    <col min="2305" max="2310" width="18.42578125" style="1" customWidth="1"/>
    <col min="2311" max="2312" width="18.7109375" style="1" customWidth="1"/>
    <col min="2313" max="2313" width="20.42578125" style="1" customWidth="1"/>
    <col min="2314" max="2316" width="18.28515625" style="1" customWidth="1"/>
    <col min="2317" max="2558" width="9.140625" style="1"/>
    <col min="2559" max="2560" width="28.7109375" style="1" customWidth="1"/>
    <col min="2561" max="2566" width="18.42578125" style="1" customWidth="1"/>
    <col min="2567" max="2568" width="18.7109375" style="1" customWidth="1"/>
    <col min="2569" max="2569" width="20.42578125" style="1" customWidth="1"/>
    <col min="2570" max="2572" width="18.28515625" style="1" customWidth="1"/>
    <col min="2573" max="2814" width="9.140625" style="1"/>
    <col min="2815" max="2816" width="28.7109375" style="1" customWidth="1"/>
    <col min="2817" max="2822" width="18.42578125" style="1" customWidth="1"/>
    <col min="2823" max="2824" width="18.7109375" style="1" customWidth="1"/>
    <col min="2825" max="2825" width="20.42578125" style="1" customWidth="1"/>
    <col min="2826" max="2828" width="18.28515625" style="1" customWidth="1"/>
    <col min="2829" max="3070" width="9.140625" style="1"/>
    <col min="3071" max="3072" width="28.7109375" style="1" customWidth="1"/>
    <col min="3073" max="3078" width="18.42578125" style="1" customWidth="1"/>
    <col min="3079" max="3080" width="18.7109375" style="1" customWidth="1"/>
    <col min="3081" max="3081" width="20.42578125" style="1" customWidth="1"/>
    <col min="3082" max="3084" width="18.28515625" style="1" customWidth="1"/>
    <col min="3085" max="3326" width="9.140625" style="1"/>
    <col min="3327" max="3328" width="28.7109375" style="1" customWidth="1"/>
    <col min="3329" max="3334" width="18.42578125" style="1" customWidth="1"/>
    <col min="3335" max="3336" width="18.7109375" style="1" customWidth="1"/>
    <col min="3337" max="3337" width="20.42578125" style="1" customWidth="1"/>
    <col min="3338" max="3340" width="18.28515625" style="1" customWidth="1"/>
    <col min="3341" max="3582" width="9.140625" style="1"/>
    <col min="3583" max="3584" width="28.7109375" style="1" customWidth="1"/>
    <col min="3585" max="3590" width="18.42578125" style="1" customWidth="1"/>
    <col min="3591" max="3592" width="18.7109375" style="1" customWidth="1"/>
    <col min="3593" max="3593" width="20.42578125" style="1" customWidth="1"/>
    <col min="3594" max="3596" width="18.28515625" style="1" customWidth="1"/>
    <col min="3597" max="3838" width="9.140625" style="1"/>
    <col min="3839" max="3840" width="28.7109375" style="1" customWidth="1"/>
    <col min="3841" max="3846" width="18.42578125" style="1" customWidth="1"/>
    <col min="3847" max="3848" width="18.7109375" style="1" customWidth="1"/>
    <col min="3849" max="3849" width="20.42578125" style="1" customWidth="1"/>
    <col min="3850" max="3852" width="18.28515625" style="1" customWidth="1"/>
    <col min="3853" max="4094" width="9.140625" style="1"/>
    <col min="4095" max="4096" width="28.7109375" style="1" customWidth="1"/>
    <col min="4097" max="4102" width="18.42578125" style="1" customWidth="1"/>
    <col min="4103" max="4104" width="18.7109375" style="1" customWidth="1"/>
    <col min="4105" max="4105" width="20.42578125" style="1" customWidth="1"/>
    <col min="4106" max="4108" width="18.28515625" style="1" customWidth="1"/>
    <col min="4109" max="4350" width="9.140625" style="1"/>
    <col min="4351" max="4352" width="28.7109375" style="1" customWidth="1"/>
    <col min="4353" max="4358" width="18.42578125" style="1" customWidth="1"/>
    <col min="4359" max="4360" width="18.7109375" style="1" customWidth="1"/>
    <col min="4361" max="4361" width="20.42578125" style="1" customWidth="1"/>
    <col min="4362" max="4364" width="18.28515625" style="1" customWidth="1"/>
    <col min="4365" max="4606" width="9.140625" style="1"/>
    <col min="4607" max="4608" width="28.7109375" style="1" customWidth="1"/>
    <col min="4609" max="4614" width="18.42578125" style="1" customWidth="1"/>
    <col min="4615" max="4616" width="18.7109375" style="1" customWidth="1"/>
    <col min="4617" max="4617" width="20.42578125" style="1" customWidth="1"/>
    <col min="4618" max="4620" width="18.28515625" style="1" customWidth="1"/>
    <col min="4621" max="4862" width="9.140625" style="1"/>
    <col min="4863" max="4864" width="28.7109375" style="1" customWidth="1"/>
    <col min="4865" max="4870" width="18.42578125" style="1" customWidth="1"/>
    <col min="4871" max="4872" width="18.7109375" style="1" customWidth="1"/>
    <col min="4873" max="4873" width="20.42578125" style="1" customWidth="1"/>
    <col min="4874" max="4876" width="18.28515625" style="1" customWidth="1"/>
    <col min="4877" max="5118" width="9.140625" style="1"/>
    <col min="5119" max="5120" width="28.7109375" style="1" customWidth="1"/>
    <col min="5121" max="5126" width="18.42578125" style="1" customWidth="1"/>
    <col min="5127" max="5128" width="18.7109375" style="1" customWidth="1"/>
    <col min="5129" max="5129" width="20.42578125" style="1" customWidth="1"/>
    <col min="5130" max="5132" width="18.28515625" style="1" customWidth="1"/>
    <col min="5133" max="5374" width="9.140625" style="1"/>
    <col min="5375" max="5376" width="28.7109375" style="1" customWidth="1"/>
    <col min="5377" max="5382" width="18.42578125" style="1" customWidth="1"/>
    <col min="5383" max="5384" width="18.7109375" style="1" customWidth="1"/>
    <col min="5385" max="5385" width="20.42578125" style="1" customWidth="1"/>
    <col min="5386" max="5388" width="18.28515625" style="1" customWidth="1"/>
    <col min="5389" max="5630" width="9.140625" style="1"/>
    <col min="5631" max="5632" width="28.7109375" style="1" customWidth="1"/>
    <col min="5633" max="5638" width="18.42578125" style="1" customWidth="1"/>
    <col min="5639" max="5640" width="18.7109375" style="1" customWidth="1"/>
    <col min="5641" max="5641" width="20.42578125" style="1" customWidth="1"/>
    <col min="5642" max="5644" width="18.28515625" style="1" customWidth="1"/>
    <col min="5645" max="5886" width="9.140625" style="1"/>
    <col min="5887" max="5888" width="28.7109375" style="1" customWidth="1"/>
    <col min="5889" max="5894" width="18.42578125" style="1" customWidth="1"/>
    <col min="5895" max="5896" width="18.7109375" style="1" customWidth="1"/>
    <col min="5897" max="5897" width="20.42578125" style="1" customWidth="1"/>
    <col min="5898" max="5900" width="18.28515625" style="1" customWidth="1"/>
    <col min="5901" max="6142" width="9.140625" style="1"/>
    <col min="6143" max="6144" width="28.7109375" style="1" customWidth="1"/>
    <col min="6145" max="6150" width="18.42578125" style="1" customWidth="1"/>
    <col min="6151" max="6152" width="18.7109375" style="1" customWidth="1"/>
    <col min="6153" max="6153" width="20.42578125" style="1" customWidth="1"/>
    <col min="6154" max="6156" width="18.28515625" style="1" customWidth="1"/>
    <col min="6157" max="6398" width="9.140625" style="1"/>
    <col min="6399" max="6400" width="28.7109375" style="1" customWidth="1"/>
    <col min="6401" max="6406" width="18.42578125" style="1" customWidth="1"/>
    <col min="6407" max="6408" width="18.7109375" style="1" customWidth="1"/>
    <col min="6409" max="6409" width="20.42578125" style="1" customWidth="1"/>
    <col min="6410" max="6412" width="18.28515625" style="1" customWidth="1"/>
    <col min="6413" max="6654" width="9.140625" style="1"/>
    <col min="6655" max="6656" width="28.7109375" style="1" customWidth="1"/>
    <col min="6657" max="6662" width="18.42578125" style="1" customWidth="1"/>
    <col min="6663" max="6664" width="18.7109375" style="1" customWidth="1"/>
    <col min="6665" max="6665" width="20.42578125" style="1" customWidth="1"/>
    <col min="6666" max="6668" width="18.28515625" style="1" customWidth="1"/>
    <col min="6669" max="6910" width="9.140625" style="1"/>
    <col min="6911" max="6912" width="28.7109375" style="1" customWidth="1"/>
    <col min="6913" max="6918" width="18.42578125" style="1" customWidth="1"/>
    <col min="6919" max="6920" width="18.7109375" style="1" customWidth="1"/>
    <col min="6921" max="6921" width="20.42578125" style="1" customWidth="1"/>
    <col min="6922" max="6924" width="18.28515625" style="1" customWidth="1"/>
    <col min="6925" max="7166" width="9.140625" style="1"/>
    <col min="7167" max="7168" width="28.7109375" style="1" customWidth="1"/>
    <col min="7169" max="7174" width="18.42578125" style="1" customWidth="1"/>
    <col min="7175" max="7176" width="18.7109375" style="1" customWidth="1"/>
    <col min="7177" max="7177" width="20.42578125" style="1" customWidth="1"/>
    <col min="7178" max="7180" width="18.28515625" style="1" customWidth="1"/>
    <col min="7181" max="7422" width="9.140625" style="1"/>
    <col min="7423" max="7424" width="28.7109375" style="1" customWidth="1"/>
    <col min="7425" max="7430" width="18.42578125" style="1" customWidth="1"/>
    <col min="7431" max="7432" width="18.7109375" style="1" customWidth="1"/>
    <col min="7433" max="7433" width="20.42578125" style="1" customWidth="1"/>
    <col min="7434" max="7436" width="18.28515625" style="1" customWidth="1"/>
    <col min="7437" max="7678" width="9.140625" style="1"/>
    <col min="7679" max="7680" width="28.7109375" style="1" customWidth="1"/>
    <col min="7681" max="7686" width="18.42578125" style="1" customWidth="1"/>
    <col min="7687" max="7688" width="18.7109375" style="1" customWidth="1"/>
    <col min="7689" max="7689" width="20.42578125" style="1" customWidth="1"/>
    <col min="7690" max="7692" width="18.28515625" style="1" customWidth="1"/>
    <col min="7693" max="7934" width="9.140625" style="1"/>
    <col min="7935" max="7936" width="28.7109375" style="1" customWidth="1"/>
    <col min="7937" max="7942" width="18.42578125" style="1" customWidth="1"/>
    <col min="7943" max="7944" width="18.7109375" style="1" customWidth="1"/>
    <col min="7945" max="7945" width="20.42578125" style="1" customWidth="1"/>
    <col min="7946" max="7948" width="18.28515625" style="1" customWidth="1"/>
    <col min="7949" max="8190" width="9.140625" style="1"/>
    <col min="8191" max="8192" width="28.7109375" style="1" customWidth="1"/>
    <col min="8193" max="8198" width="18.42578125" style="1" customWidth="1"/>
    <col min="8199" max="8200" width="18.7109375" style="1" customWidth="1"/>
    <col min="8201" max="8201" width="20.42578125" style="1" customWidth="1"/>
    <col min="8202" max="8204" width="18.28515625" style="1" customWidth="1"/>
    <col min="8205" max="8446" width="9.140625" style="1"/>
    <col min="8447" max="8448" width="28.7109375" style="1" customWidth="1"/>
    <col min="8449" max="8454" width="18.42578125" style="1" customWidth="1"/>
    <col min="8455" max="8456" width="18.7109375" style="1" customWidth="1"/>
    <col min="8457" max="8457" width="20.42578125" style="1" customWidth="1"/>
    <col min="8458" max="8460" width="18.28515625" style="1" customWidth="1"/>
    <col min="8461" max="8702" width="9.140625" style="1"/>
    <col min="8703" max="8704" width="28.7109375" style="1" customWidth="1"/>
    <col min="8705" max="8710" width="18.42578125" style="1" customWidth="1"/>
    <col min="8711" max="8712" width="18.7109375" style="1" customWidth="1"/>
    <col min="8713" max="8713" width="20.42578125" style="1" customWidth="1"/>
    <col min="8714" max="8716" width="18.28515625" style="1" customWidth="1"/>
    <col min="8717" max="8958" width="9.140625" style="1"/>
    <col min="8959" max="8960" width="28.7109375" style="1" customWidth="1"/>
    <col min="8961" max="8966" width="18.42578125" style="1" customWidth="1"/>
    <col min="8967" max="8968" width="18.7109375" style="1" customWidth="1"/>
    <col min="8969" max="8969" width="20.42578125" style="1" customWidth="1"/>
    <col min="8970" max="8972" width="18.28515625" style="1" customWidth="1"/>
    <col min="8973" max="9214" width="9.140625" style="1"/>
    <col min="9215" max="9216" width="28.7109375" style="1" customWidth="1"/>
    <col min="9217" max="9222" width="18.42578125" style="1" customWidth="1"/>
    <col min="9223" max="9224" width="18.7109375" style="1" customWidth="1"/>
    <col min="9225" max="9225" width="20.42578125" style="1" customWidth="1"/>
    <col min="9226" max="9228" width="18.28515625" style="1" customWidth="1"/>
    <col min="9229" max="9470" width="9.140625" style="1"/>
    <col min="9471" max="9472" width="28.7109375" style="1" customWidth="1"/>
    <col min="9473" max="9478" width="18.42578125" style="1" customWidth="1"/>
    <col min="9479" max="9480" width="18.7109375" style="1" customWidth="1"/>
    <col min="9481" max="9481" width="20.42578125" style="1" customWidth="1"/>
    <col min="9482" max="9484" width="18.28515625" style="1" customWidth="1"/>
    <col min="9485" max="9726" width="9.140625" style="1"/>
    <col min="9727" max="9728" width="28.7109375" style="1" customWidth="1"/>
    <col min="9729" max="9734" width="18.42578125" style="1" customWidth="1"/>
    <col min="9735" max="9736" width="18.7109375" style="1" customWidth="1"/>
    <col min="9737" max="9737" width="20.42578125" style="1" customWidth="1"/>
    <col min="9738" max="9740" width="18.28515625" style="1" customWidth="1"/>
    <col min="9741" max="9982" width="9.140625" style="1"/>
    <col min="9983" max="9984" width="28.7109375" style="1" customWidth="1"/>
    <col min="9985" max="9990" width="18.42578125" style="1" customWidth="1"/>
    <col min="9991" max="9992" width="18.7109375" style="1" customWidth="1"/>
    <col min="9993" max="9993" width="20.42578125" style="1" customWidth="1"/>
    <col min="9994" max="9996" width="18.28515625" style="1" customWidth="1"/>
    <col min="9997" max="10238" width="9.140625" style="1"/>
    <col min="10239" max="10240" width="28.7109375" style="1" customWidth="1"/>
    <col min="10241" max="10246" width="18.42578125" style="1" customWidth="1"/>
    <col min="10247" max="10248" width="18.7109375" style="1" customWidth="1"/>
    <col min="10249" max="10249" width="20.42578125" style="1" customWidth="1"/>
    <col min="10250" max="10252" width="18.28515625" style="1" customWidth="1"/>
    <col min="10253" max="10494" width="9.140625" style="1"/>
    <col min="10495" max="10496" width="28.7109375" style="1" customWidth="1"/>
    <col min="10497" max="10502" width="18.42578125" style="1" customWidth="1"/>
    <col min="10503" max="10504" width="18.7109375" style="1" customWidth="1"/>
    <col min="10505" max="10505" width="20.42578125" style="1" customWidth="1"/>
    <col min="10506" max="10508" width="18.28515625" style="1" customWidth="1"/>
    <col min="10509" max="10750" width="9.140625" style="1"/>
    <col min="10751" max="10752" width="28.7109375" style="1" customWidth="1"/>
    <col min="10753" max="10758" width="18.42578125" style="1" customWidth="1"/>
    <col min="10759" max="10760" width="18.7109375" style="1" customWidth="1"/>
    <col min="10761" max="10761" width="20.42578125" style="1" customWidth="1"/>
    <col min="10762" max="10764" width="18.28515625" style="1" customWidth="1"/>
    <col min="10765" max="11006" width="9.140625" style="1"/>
    <col min="11007" max="11008" width="28.7109375" style="1" customWidth="1"/>
    <col min="11009" max="11014" width="18.42578125" style="1" customWidth="1"/>
    <col min="11015" max="11016" width="18.7109375" style="1" customWidth="1"/>
    <col min="11017" max="11017" width="20.42578125" style="1" customWidth="1"/>
    <col min="11018" max="11020" width="18.28515625" style="1" customWidth="1"/>
    <col min="11021" max="11262" width="9.140625" style="1"/>
    <col min="11263" max="11264" width="28.7109375" style="1" customWidth="1"/>
    <col min="11265" max="11270" width="18.42578125" style="1" customWidth="1"/>
    <col min="11271" max="11272" width="18.7109375" style="1" customWidth="1"/>
    <col min="11273" max="11273" width="20.42578125" style="1" customWidth="1"/>
    <col min="11274" max="11276" width="18.28515625" style="1" customWidth="1"/>
    <col min="11277" max="11518" width="9.140625" style="1"/>
    <col min="11519" max="11520" width="28.7109375" style="1" customWidth="1"/>
    <col min="11521" max="11526" width="18.42578125" style="1" customWidth="1"/>
    <col min="11527" max="11528" width="18.7109375" style="1" customWidth="1"/>
    <col min="11529" max="11529" width="20.42578125" style="1" customWidth="1"/>
    <col min="11530" max="11532" width="18.28515625" style="1" customWidth="1"/>
    <col min="11533" max="11774" width="9.140625" style="1"/>
    <col min="11775" max="11776" width="28.7109375" style="1" customWidth="1"/>
    <col min="11777" max="11782" width="18.42578125" style="1" customWidth="1"/>
    <col min="11783" max="11784" width="18.7109375" style="1" customWidth="1"/>
    <col min="11785" max="11785" width="20.42578125" style="1" customWidth="1"/>
    <col min="11786" max="11788" width="18.28515625" style="1" customWidth="1"/>
    <col min="11789" max="12030" width="9.140625" style="1"/>
    <col min="12031" max="12032" width="28.7109375" style="1" customWidth="1"/>
    <col min="12033" max="12038" width="18.42578125" style="1" customWidth="1"/>
    <col min="12039" max="12040" width="18.7109375" style="1" customWidth="1"/>
    <col min="12041" max="12041" width="20.42578125" style="1" customWidth="1"/>
    <col min="12042" max="12044" width="18.28515625" style="1" customWidth="1"/>
    <col min="12045" max="12286" width="9.140625" style="1"/>
    <col min="12287" max="12288" width="28.7109375" style="1" customWidth="1"/>
    <col min="12289" max="12294" width="18.42578125" style="1" customWidth="1"/>
    <col min="12295" max="12296" width="18.7109375" style="1" customWidth="1"/>
    <col min="12297" max="12297" width="20.42578125" style="1" customWidth="1"/>
    <col min="12298" max="12300" width="18.28515625" style="1" customWidth="1"/>
    <col min="12301" max="12542" width="9.140625" style="1"/>
    <col min="12543" max="12544" width="28.7109375" style="1" customWidth="1"/>
    <col min="12545" max="12550" width="18.42578125" style="1" customWidth="1"/>
    <col min="12551" max="12552" width="18.7109375" style="1" customWidth="1"/>
    <col min="12553" max="12553" width="20.42578125" style="1" customWidth="1"/>
    <col min="12554" max="12556" width="18.28515625" style="1" customWidth="1"/>
    <col min="12557" max="12798" width="9.140625" style="1"/>
    <col min="12799" max="12800" width="28.7109375" style="1" customWidth="1"/>
    <col min="12801" max="12806" width="18.42578125" style="1" customWidth="1"/>
    <col min="12807" max="12808" width="18.7109375" style="1" customWidth="1"/>
    <col min="12809" max="12809" width="20.42578125" style="1" customWidth="1"/>
    <col min="12810" max="12812" width="18.28515625" style="1" customWidth="1"/>
    <col min="12813" max="13054" width="9.140625" style="1"/>
    <col min="13055" max="13056" width="28.7109375" style="1" customWidth="1"/>
    <col min="13057" max="13062" width="18.42578125" style="1" customWidth="1"/>
    <col min="13063" max="13064" width="18.7109375" style="1" customWidth="1"/>
    <col min="13065" max="13065" width="20.42578125" style="1" customWidth="1"/>
    <col min="13066" max="13068" width="18.28515625" style="1" customWidth="1"/>
    <col min="13069" max="13310" width="9.140625" style="1"/>
    <col min="13311" max="13312" width="28.7109375" style="1" customWidth="1"/>
    <col min="13313" max="13318" width="18.42578125" style="1" customWidth="1"/>
    <col min="13319" max="13320" width="18.7109375" style="1" customWidth="1"/>
    <col min="13321" max="13321" width="20.42578125" style="1" customWidth="1"/>
    <col min="13322" max="13324" width="18.28515625" style="1" customWidth="1"/>
    <col min="13325" max="13566" width="9.140625" style="1"/>
    <col min="13567" max="13568" width="28.7109375" style="1" customWidth="1"/>
    <col min="13569" max="13574" width="18.42578125" style="1" customWidth="1"/>
    <col min="13575" max="13576" width="18.7109375" style="1" customWidth="1"/>
    <col min="13577" max="13577" width="20.42578125" style="1" customWidth="1"/>
    <col min="13578" max="13580" width="18.28515625" style="1" customWidth="1"/>
    <col min="13581" max="13822" width="9.140625" style="1"/>
    <col min="13823" max="13824" width="28.7109375" style="1" customWidth="1"/>
    <col min="13825" max="13830" width="18.42578125" style="1" customWidth="1"/>
    <col min="13831" max="13832" width="18.7109375" style="1" customWidth="1"/>
    <col min="13833" max="13833" width="20.42578125" style="1" customWidth="1"/>
    <col min="13834" max="13836" width="18.28515625" style="1" customWidth="1"/>
    <col min="13837" max="14078" width="9.140625" style="1"/>
    <col min="14079" max="14080" width="28.7109375" style="1" customWidth="1"/>
    <col min="14081" max="14086" width="18.42578125" style="1" customWidth="1"/>
    <col min="14087" max="14088" width="18.7109375" style="1" customWidth="1"/>
    <col min="14089" max="14089" width="20.42578125" style="1" customWidth="1"/>
    <col min="14090" max="14092" width="18.28515625" style="1" customWidth="1"/>
    <col min="14093" max="14334" width="9.140625" style="1"/>
    <col min="14335" max="14336" width="28.7109375" style="1" customWidth="1"/>
    <col min="14337" max="14342" width="18.42578125" style="1" customWidth="1"/>
    <col min="14343" max="14344" width="18.7109375" style="1" customWidth="1"/>
    <col min="14345" max="14345" width="20.42578125" style="1" customWidth="1"/>
    <col min="14346" max="14348" width="18.28515625" style="1" customWidth="1"/>
    <col min="14349" max="14590" width="9.140625" style="1"/>
    <col min="14591" max="14592" width="28.7109375" style="1" customWidth="1"/>
    <col min="14593" max="14598" width="18.42578125" style="1" customWidth="1"/>
    <col min="14599" max="14600" width="18.7109375" style="1" customWidth="1"/>
    <col min="14601" max="14601" width="20.42578125" style="1" customWidth="1"/>
    <col min="14602" max="14604" width="18.28515625" style="1" customWidth="1"/>
    <col min="14605" max="14846" width="9.140625" style="1"/>
    <col min="14847" max="14848" width="28.7109375" style="1" customWidth="1"/>
    <col min="14849" max="14854" width="18.42578125" style="1" customWidth="1"/>
    <col min="14855" max="14856" width="18.7109375" style="1" customWidth="1"/>
    <col min="14857" max="14857" width="20.42578125" style="1" customWidth="1"/>
    <col min="14858" max="14860" width="18.28515625" style="1" customWidth="1"/>
    <col min="14861" max="15102" width="9.140625" style="1"/>
    <col min="15103" max="15104" width="28.7109375" style="1" customWidth="1"/>
    <col min="15105" max="15110" width="18.42578125" style="1" customWidth="1"/>
    <col min="15111" max="15112" width="18.7109375" style="1" customWidth="1"/>
    <col min="15113" max="15113" width="20.42578125" style="1" customWidth="1"/>
    <col min="15114" max="15116" width="18.28515625" style="1" customWidth="1"/>
    <col min="15117" max="15358" width="9.140625" style="1"/>
    <col min="15359" max="15360" width="28.7109375" style="1" customWidth="1"/>
    <col min="15361" max="15366" width="18.42578125" style="1" customWidth="1"/>
    <col min="15367" max="15368" width="18.7109375" style="1" customWidth="1"/>
    <col min="15369" max="15369" width="20.42578125" style="1" customWidth="1"/>
    <col min="15370" max="15372" width="18.28515625" style="1" customWidth="1"/>
    <col min="15373" max="15614" width="9.140625" style="1"/>
    <col min="15615" max="15616" width="28.7109375" style="1" customWidth="1"/>
    <col min="15617" max="15622" width="18.42578125" style="1" customWidth="1"/>
    <col min="15623" max="15624" width="18.7109375" style="1" customWidth="1"/>
    <col min="15625" max="15625" width="20.42578125" style="1" customWidth="1"/>
    <col min="15626" max="15628" width="18.28515625" style="1" customWidth="1"/>
    <col min="15629" max="15870" width="9.140625" style="1"/>
    <col min="15871" max="15872" width="28.7109375" style="1" customWidth="1"/>
    <col min="15873" max="15878" width="18.42578125" style="1" customWidth="1"/>
    <col min="15879" max="15880" width="18.7109375" style="1" customWidth="1"/>
    <col min="15881" max="15881" width="20.42578125" style="1" customWidth="1"/>
    <col min="15882" max="15884" width="18.28515625" style="1" customWidth="1"/>
    <col min="15885" max="16126" width="9.140625" style="1"/>
    <col min="16127" max="16128" width="28.7109375" style="1" customWidth="1"/>
    <col min="16129" max="16134" width="18.42578125" style="1" customWidth="1"/>
    <col min="16135" max="16136" width="18.7109375" style="1" customWidth="1"/>
    <col min="16137" max="16137" width="20.42578125" style="1" customWidth="1"/>
    <col min="16138" max="16140" width="18.28515625" style="1" customWidth="1"/>
    <col min="16141" max="16384" width="9.140625" style="1"/>
  </cols>
  <sheetData>
    <row r="2" spans="1:13" s="2" customFormat="1" ht="18.75" customHeight="1" x14ac:dyDescent="0.2">
      <c r="A2" s="109" t="s">
        <v>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s="2" customFormat="1" ht="18.75" customHeight="1" x14ac:dyDescent="0.2"/>
    <row r="4" spans="1:13" s="3" customFormat="1" ht="136.5" customHeight="1" x14ac:dyDescent="0.2">
      <c r="A4" s="103" t="s">
        <v>57</v>
      </c>
      <c r="B4" s="103" t="s">
        <v>55</v>
      </c>
      <c r="C4" s="110" t="s">
        <v>38</v>
      </c>
      <c r="D4" s="111"/>
      <c r="E4" s="112"/>
      <c r="F4" s="110" t="s">
        <v>39</v>
      </c>
      <c r="G4" s="112"/>
      <c r="H4" s="113" t="s">
        <v>17</v>
      </c>
      <c r="I4" s="114"/>
      <c r="J4" s="106" t="s">
        <v>18</v>
      </c>
      <c r="K4" s="106"/>
      <c r="L4" s="106"/>
      <c r="M4" s="103" t="s">
        <v>23</v>
      </c>
    </row>
    <row r="5" spans="1:13" s="3" customFormat="1" ht="63.75" customHeight="1" x14ac:dyDescent="0.2">
      <c r="A5" s="104"/>
      <c r="B5" s="104"/>
      <c r="C5" s="103" t="s">
        <v>35</v>
      </c>
      <c r="D5" s="103" t="s">
        <v>36</v>
      </c>
      <c r="E5" s="103" t="s">
        <v>37</v>
      </c>
      <c r="F5" s="103" t="s">
        <v>33</v>
      </c>
      <c r="G5" s="103" t="s">
        <v>34</v>
      </c>
      <c r="H5" s="103" t="s">
        <v>43</v>
      </c>
      <c r="I5" s="107" t="s">
        <v>7</v>
      </c>
      <c r="J5" s="103" t="s">
        <v>284</v>
      </c>
      <c r="K5" s="103" t="s">
        <v>285</v>
      </c>
      <c r="L5" s="103" t="s">
        <v>286</v>
      </c>
      <c r="M5" s="104"/>
    </row>
    <row r="6" spans="1:13" s="3" customFormat="1" ht="48.75" customHeight="1" x14ac:dyDescent="0.2">
      <c r="A6" s="105"/>
      <c r="B6" s="105"/>
      <c r="C6" s="105"/>
      <c r="D6" s="105"/>
      <c r="E6" s="105"/>
      <c r="F6" s="105"/>
      <c r="G6" s="105"/>
      <c r="H6" s="105"/>
      <c r="I6" s="108"/>
      <c r="J6" s="105"/>
      <c r="K6" s="105"/>
      <c r="L6" s="105"/>
      <c r="M6" s="105"/>
    </row>
    <row r="7" spans="1:13" s="6" customFormat="1" ht="18.7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">
        <v>10</v>
      </c>
      <c r="K7" s="4">
        <v>11</v>
      </c>
      <c r="L7" s="19">
        <v>12</v>
      </c>
      <c r="M7" s="4">
        <v>13</v>
      </c>
    </row>
    <row r="8" spans="1:13" ht="45" customHeight="1" x14ac:dyDescent="0.2">
      <c r="A8" s="115" t="s">
        <v>244</v>
      </c>
      <c r="B8" s="115" t="s">
        <v>106</v>
      </c>
      <c r="C8" s="115" t="s">
        <v>107</v>
      </c>
      <c r="D8" s="115" t="s">
        <v>108</v>
      </c>
      <c r="E8" s="115"/>
      <c r="F8" s="115" t="s">
        <v>109</v>
      </c>
      <c r="G8" s="115"/>
      <c r="H8" s="20" t="s">
        <v>102</v>
      </c>
      <c r="I8" s="20" t="s">
        <v>103</v>
      </c>
      <c r="J8" s="20" t="s">
        <v>104</v>
      </c>
      <c r="K8" s="20" t="s">
        <v>104</v>
      </c>
      <c r="L8" s="20" t="s">
        <v>104</v>
      </c>
      <c r="M8" s="20" t="s">
        <v>64</v>
      </c>
    </row>
    <row r="9" spans="1:13" ht="38.25" x14ac:dyDescent="0.2">
      <c r="A9" s="116"/>
      <c r="B9" s="116"/>
      <c r="C9" s="116"/>
      <c r="D9" s="116"/>
      <c r="E9" s="116"/>
      <c r="F9" s="116"/>
      <c r="G9" s="116"/>
      <c r="H9" s="20" t="s">
        <v>113</v>
      </c>
      <c r="I9" s="20" t="s">
        <v>103</v>
      </c>
      <c r="J9" s="20" t="s">
        <v>105</v>
      </c>
      <c r="K9" s="20" t="s">
        <v>105</v>
      </c>
      <c r="L9" s="20" t="s">
        <v>105</v>
      </c>
      <c r="M9" s="20" t="s">
        <v>64</v>
      </c>
    </row>
    <row r="10" spans="1:13" ht="25.5" x14ac:dyDescent="0.2">
      <c r="A10" s="115" t="s">
        <v>245</v>
      </c>
      <c r="B10" s="115" t="s">
        <v>106</v>
      </c>
      <c r="C10" s="115" t="s">
        <v>107</v>
      </c>
      <c r="D10" s="115" t="s">
        <v>128</v>
      </c>
      <c r="E10" s="115"/>
      <c r="F10" s="115" t="s">
        <v>109</v>
      </c>
      <c r="G10" s="115"/>
      <c r="H10" s="20" t="s">
        <v>102</v>
      </c>
      <c r="I10" s="20" t="s">
        <v>103</v>
      </c>
      <c r="J10" s="20" t="s">
        <v>104</v>
      </c>
      <c r="K10" s="20" t="s">
        <v>104</v>
      </c>
      <c r="L10" s="20" t="s">
        <v>104</v>
      </c>
      <c r="M10" s="20" t="s">
        <v>64</v>
      </c>
    </row>
    <row r="11" spans="1:13" ht="38.25" x14ac:dyDescent="0.2">
      <c r="A11" s="116"/>
      <c r="B11" s="116"/>
      <c r="C11" s="116"/>
      <c r="D11" s="116"/>
      <c r="E11" s="116"/>
      <c r="F11" s="116"/>
      <c r="G11" s="116"/>
      <c r="H11" s="20" t="s">
        <v>113</v>
      </c>
      <c r="I11" s="20" t="s">
        <v>103</v>
      </c>
      <c r="J11" s="20" t="s">
        <v>105</v>
      </c>
      <c r="K11" s="20" t="s">
        <v>105</v>
      </c>
      <c r="L11" s="20" t="s">
        <v>105</v>
      </c>
      <c r="M11" s="20" t="s">
        <v>64</v>
      </c>
    </row>
    <row r="12" spans="1:13" ht="25.5" x14ac:dyDescent="0.2">
      <c r="A12" s="115" t="s">
        <v>246</v>
      </c>
      <c r="B12" s="115" t="s">
        <v>106</v>
      </c>
      <c r="C12" s="115" t="s">
        <v>107</v>
      </c>
      <c r="D12" s="115" t="s">
        <v>131</v>
      </c>
      <c r="E12" s="115"/>
      <c r="F12" s="115" t="s">
        <v>109</v>
      </c>
      <c r="G12" s="115"/>
      <c r="H12" s="20" t="s">
        <v>102</v>
      </c>
      <c r="I12" s="20" t="s">
        <v>103</v>
      </c>
      <c r="J12" s="20" t="s">
        <v>104</v>
      </c>
      <c r="K12" s="20" t="s">
        <v>104</v>
      </c>
      <c r="L12" s="20" t="s">
        <v>104</v>
      </c>
      <c r="M12" s="20" t="s">
        <v>64</v>
      </c>
    </row>
    <row r="13" spans="1:13" ht="38.25" x14ac:dyDescent="0.2">
      <c r="A13" s="116"/>
      <c r="B13" s="116"/>
      <c r="C13" s="116"/>
      <c r="D13" s="116"/>
      <c r="E13" s="116"/>
      <c r="F13" s="116"/>
      <c r="G13" s="116"/>
      <c r="H13" s="20" t="s">
        <v>113</v>
      </c>
      <c r="I13" s="20" t="s">
        <v>103</v>
      </c>
      <c r="J13" s="20" t="s">
        <v>105</v>
      </c>
      <c r="K13" s="20" t="s">
        <v>105</v>
      </c>
      <c r="L13" s="20" t="s">
        <v>105</v>
      </c>
      <c r="M13" s="20" t="s">
        <v>64</v>
      </c>
    </row>
    <row r="14" spans="1:13" ht="51.75" customHeight="1" x14ac:dyDescent="0.2">
      <c r="A14" s="36" t="s">
        <v>274</v>
      </c>
      <c r="B14" s="36" t="s">
        <v>133</v>
      </c>
      <c r="C14" s="36" t="s">
        <v>138</v>
      </c>
      <c r="D14" s="36" t="s">
        <v>138</v>
      </c>
      <c r="E14" s="36" t="s">
        <v>138</v>
      </c>
      <c r="F14" s="36" t="s">
        <v>138</v>
      </c>
      <c r="G14" s="36" t="s">
        <v>138</v>
      </c>
      <c r="H14" s="20"/>
      <c r="I14" s="20"/>
      <c r="J14" s="20"/>
      <c r="K14" s="20"/>
      <c r="L14" s="20"/>
      <c r="M14" s="20"/>
    </row>
    <row r="15" spans="1:13" ht="47.25" customHeight="1" x14ac:dyDescent="0.2">
      <c r="A15" s="115" t="s">
        <v>279</v>
      </c>
      <c r="B15" s="115" t="s">
        <v>230</v>
      </c>
      <c r="C15" s="117" t="s">
        <v>231</v>
      </c>
      <c r="D15" s="115"/>
      <c r="E15" s="115"/>
      <c r="F15" s="115" t="s">
        <v>225</v>
      </c>
      <c r="G15" s="115"/>
      <c r="H15" s="20" t="s">
        <v>102</v>
      </c>
      <c r="I15" s="20" t="s">
        <v>103</v>
      </c>
      <c r="J15" s="20" t="s">
        <v>104</v>
      </c>
      <c r="K15" s="20" t="s">
        <v>104</v>
      </c>
      <c r="L15" s="20" t="s">
        <v>104</v>
      </c>
      <c r="M15" s="20" t="s">
        <v>64</v>
      </c>
    </row>
    <row r="16" spans="1:13" ht="45" customHeight="1" x14ac:dyDescent="0.2">
      <c r="A16" s="116"/>
      <c r="B16" s="116"/>
      <c r="C16" s="117"/>
      <c r="D16" s="116"/>
      <c r="E16" s="116"/>
      <c r="F16" s="116"/>
      <c r="G16" s="116"/>
      <c r="H16" s="20" t="s">
        <v>113</v>
      </c>
      <c r="I16" s="20" t="s">
        <v>103</v>
      </c>
      <c r="J16" s="20" t="s">
        <v>105</v>
      </c>
      <c r="K16" s="20" t="s">
        <v>105</v>
      </c>
      <c r="L16" s="20" t="s">
        <v>105</v>
      </c>
      <c r="M16" s="20" t="s">
        <v>64</v>
      </c>
    </row>
    <row r="17" spans="1:13" ht="45.75" customHeight="1" x14ac:dyDescent="0.2">
      <c r="A17" s="115" t="s">
        <v>275</v>
      </c>
      <c r="B17" s="115" t="s">
        <v>233</v>
      </c>
      <c r="C17" s="117"/>
      <c r="D17" s="115"/>
      <c r="E17" s="115"/>
      <c r="F17" s="115"/>
      <c r="G17" s="115"/>
      <c r="H17" s="115" t="s">
        <v>250</v>
      </c>
      <c r="I17" s="115" t="s">
        <v>103</v>
      </c>
      <c r="J17" s="115" t="s">
        <v>105</v>
      </c>
      <c r="K17" s="115" t="s">
        <v>105</v>
      </c>
      <c r="L17" s="115" t="s">
        <v>105</v>
      </c>
      <c r="M17" s="115" t="s">
        <v>64</v>
      </c>
    </row>
    <row r="18" spans="1:13" ht="71.25" hidden="1" customHeight="1" x14ac:dyDescent="0.2">
      <c r="A18" s="116"/>
      <c r="B18" s="116"/>
      <c r="C18" s="117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ht="27.75" customHeight="1" x14ac:dyDescent="0.2">
      <c r="A19" s="115" t="s">
        <v>247</v>
      </c>
      <c r="B19" s="115" t="s">
        <v>235</v>
      </c>
      <c r="C19" s="117"/>
      <c r="D19" s="115"/>
      <c r="E19" s="115"/>
      <c r="F19" s="115"/>
      <c r="G19" s="115"/>
      <c r="H19" s="20" t="s">
        <v>102</v>
      </c>
      <c r="I19" s="20" t="s">
        <v>103</v>
      </c>
      <c r="J19" s="20" t="s">
        <v>104</v>
      </c>
      <c r="K19" s="20" t="s">
        <v>104</v>
      </c>
      <c r="L19" s="20" t="s">
        <v>104</v>
      </c>
      <c r="M19" s="115" t="s">
        <v>64</v>
      </c>
    </row>
    <row r="20" spans="1:13" ht="45.75" customHeight="1" x14ac:dyDescent="0.2">
      <c r="A20" s="116"/>
      <c r="B20" s="116"/>
      <c r="C20" s="117"/>
      <c r="D20" s="116"/>
      <c r="E20" s="116"/>
      <c r="F20" s="116"/>
      <c r="G20" s="116"/>
      <c r="H20" s="20" t="s">
        <v>113</v>
      </c>
      <c r="I20" s="20" t="s">
        <v>103</v>
      </c>
      <c r="J20" s="20" t="s">
        <v>105</v>
      </c>
      <c r="K20" s="20" t="s">
        <v>105</v>
      </c>
      <c r="L20" s="20" t="s">
        <v>105</v>
      </c>
      <c r="M20" s="116"/>
    </row>
  </sheetData>
  <mergeCells count="67">
    <mergeCell ref="K17:K18"/>
    <mergeCell ref="L17:L18"/>
    <mergeCell ref="M17:M18"/>
    <mergeCell ref="A19:A20"/>
    <mergeCell ref="B19:B20"/>
    <mergeCell ref="C19:C20"/>
    <mergeCell ref="D19:D20"/>
    <mergeCell ref="E19:E20"/>
    <mergeCell ref="F19:F20"/>
    <mergeCell ref="G19:G20"/>
    <mergeCell ref="M19:M20"/>
    <mergeCell ref="F17:F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F15:F16"/>
    <mergeCell ref="G15:G16"/>
    <mergeCell ref="F12:F13"/>
    <mergeCell ref="G12:G13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F10:F11"/>
    <mergeCell ref="G10:G11"/>
    <mergeCell ref="A10:A11"/>
    <mergeCell ref="B10:B11"/>
    <mergeCell ref="C10:C11"/>
    <mergeCell ref="D10:D11"/>
    <mergeCell ref="E10:E11"/>
    <mergeCell ref="F8:F9"/>
    <mergeCell ref="G8:G9"/>
    <mergeCell ref="A8:A9"/>
    <mergeCell ref="B8:B9"/>
    <mergeCell ref="C8:C9"/>
    <mergeCell ref="D8:D9"/>
    <mergeCell ref="E8:E9"/>
    <mergeCell ref="A2:L2"/>
    <mergeCell ref="A4:A6"/>
    <mergeCell ref="B4:B6"/>
    <mergeCell ref="C4:E4"/>
    <mergeCell ref="F4:G4"/>
    <mergeCell ref="H4:I4"/>
    <mergeCell ref="M4:M6"/>
    <mergeCell ref="J4:L4"/>
    <mergeCell ref="C5:C6"/>
    <mergeCell ref="D5:D6"/>
    <mergeCell ref="K5:K6"/>
    <mergeCell ref="L5:L6"/>
    <mergeCell ref="E5:E6"/>
    <mergeCell ref="F5:F6"/>
    <mergeCell ref="G5:G6"/>
    <mergeCell ref="H5:H6"/>
    <mergeCell ref="J5:J6"/>
    <mergeCell ref="I5:I6"/>
  </mergeCells>
  <pageMargins left="0.70866141732283472" right="0.70866141732283472" top="0.83" bottom="0.25" header="0.59055118110236227" footer="0.31496062992125984"/>
  <pageSetup paperSize="9" scale="63" firstPageNumber="18" fitToHeight="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view="pageBreakPreview" topLeftCell="A2" zoomScaleNormal="80" zoomScaleSheetLayoutView="100" zoomScalePageLayoutView="85" workbookViewId="0">
      <pane xSplit="1" ySplit="3" topLeftCell="B105" activePane="bottomRight" state="frozen"/>
      <selection activeCell="A2" sqref="A2"/>
      <selection pane="topRight" activeCell="B2" sqref="B2"/>
      <selection pane="bottomLeft" activeCell="A5" sqref="A5"/>
      <selection pane="bottomRight" activeCell="J78" sqref="J78"/>
    </sheetView>
  </sheetViews>
  <sheetFormatPr defaultRowHeight="15" x14ac:dyDescent="0.25"/>
  <cols>
    <col min="1" max="1" width="9.7109375" style="59" customWidth="1"/>
    <col min="2" max="2" width="62.140625" style="59" customWidth="1"/>
    <col min="3" max="3" width="17" style="45" customWidth="1"/>
    <col min="4" max="4" width="15.42578125" style="45" bestFit="1" customWidth="1"/>
    <col min="5" max="5" width="13.85546875" style="45" bestFit="1" customWidth="1"/>
    <col min="6" max="6" width="14.28515625" style="45" bestFit="1" customWidth="1"/>
    <col min="7" max="7" width="24.42578125" style="45" customWidth="1"/>
    <col min="8" max="8" width="9.140625" style="45"/>
    <col min="9" max="9" width="9.5703125" style="45" bestFit="1" customWidth="1"/>
    <col min="10" max="10" width="9.140625" style="45"/>
    <col min="11" max="11" width="9.5703125" style="45" bestFit="1" customWidth="1"/>
    <col min="12" max="245" width="9.140625" style="45"/>
    <col min="246" max="246" width="9.7109375" style="45" customWidth="1"/>
    <col min="247" max="247" width="32.7109375" style="45" customWidth="1"/>
    <col min="248" max="253" width="31" style="45" customWidth="1"/>
    <col min="254" max="254" width="38.42578125" style="45" customWidth="1"/>
    <col min="255" max="258" width="20.7109375" style="45" customWidth="1"/>
    <col min="259" max="259" width="29.140625" style="45" customWidth="1"/>
    <col min="260" max="501" width="9.140625" style="45"/>
    <col min="502" max="502" width="9.7109375" style="45" customWidth="1"/>
    <col min="503" max="503" width="32.7109375" style="45" customWidth="1"/>
    <col min="504" max="509" width="31" style="45" customWidth="1"/>
    <col min="510" max="510" width="38.42578125" style="45" customWidth="1"/>
    <col min="511" max="514" width="20.7109375" style="45" customWidth="1"/>
    <col min="515" max="515" width="29.140625" style="45" customWidth="1"/>
    <col min="516" max="757" width="9.140625" style="45"/>
    <col min="758" max="758" width="9.7109375" style="45" customWidth="1"/>
    <col min="759" max="759" width="32.7109375" style="45" customWidth="1"/>
    <col min="760" max="765" width="31" style="45" customWidth="1"/>
    <col min="766" max="766" width="38.42578125" style="45" customWidth="1"/>
    <col min="767" max="770" width="20.7109375" style="45" customWidth="1"/>
    <col min="771" max="771" width="29.140625" style="45" customWidth="1"/>
    <col min="772" max="1013" width="9.140625" style="45"/>
    <col min="1014" max="1014" width="9.7109375" style="45" customWidth="1"/>
    <col min="1015" max="1015" width="32.7109375" style="45" customWidth="1"/>
    <col min="1016" max="1021" width="31" style="45" customWidth="1"/>
    <col min="1022" max="1022" width="38.42578125" style="45" customWidth="1"/>
    <col min="1023" max="1026" width="20.7109375" style="45" customWidth="1"/>
    <col min="1027" max="1027" width="29.140625" style="45" customWidth="1"/>
    <col min="1028" max="1269" width="9.140625" style="45"/>
    <col min="1270" max="1270" width="9.7109375" style="45" customWidth="1"/>
    <col min="1271" max="1271" width="32.7109375" style="45" customWidth="1"/>
    <col min="1272" max="1277" width="31" style="45" customWidth="1"/>
    <col min="1278" max="1278" width="38.42578125" style="45" customWidth="1"/>
    <col min="1279" max="1282" width="20.7109375" style="45" customWidth="1"/>
    <col min="1283" max="1283" width="29.140625" style="45" customWidth="1"/>
    <col min="1284" max="1525" width="9.140625" style="45"/>
    <col min="1526" max="1526" width="9.7109375" style="45" customWidth="1"/>
    <col min="1527" max="1527" width="32.7109375" style="45" customWidth="1"/>
    <col min="1528" max="1533" width="31" style="45" customWidth="1"/>
    <col min="1534" max="1534" width="38.42578125" style="45" customWidth="1"/>
    <col min="1535" max="1538" width="20.7109375" style="45" customWidth="1"/>
    <col min="1539" max="1539" width="29.140625" style="45" customWidth="1"/>
    <col min="1540" max="1781" width="9.140625" style="45"/>
    <col min="1782" max="1782" width="9.7109375" style="45" customWidth="1"/>
    <col min="1783" max="1783" width="32.7109375" style="45" customWidth="1"/>
    <col min="1784" max="1789" width="31" style="45" customWidth="1"/>
    <col min="1790" max="1790" width="38.42578125" style="45" customWidth="1"/>
    <col min="1791" max="1794" width="20.7109375" style="45" customWidth="1"/>
    <col min="1795" max="1795" width="29.140625" style="45" customWidth="1"/>
    <col min="1796" max="2037" width="9.140625" style="45"/>
    <col min="2038" max="2038" width="9.7109375" style="45" customWidth="1"/>
    <col min="2039" max="2039" width="32.7109375" style="45" customWidth="1"/>
    <col min="2040" max="2045" width="31" style="45" customWidth="1"/>
    <col min="2046" max="2046" width="38.42578125" style="45" customWidth="1"/>
    <col min="2047" max="2050" width="20.7109375" style="45" customWidth="1"/>
    <col min="2051" max="2051" width="29.140625" style="45" customWidth="1"/>
    <col min="2052" max="2293" width="9.140625" style="45"/>
    <col min="2294" max="2294" width="9.7109375" style="45" customWidth="1"/>
    <col min="2295" max="2295" width="32.7109375" style="45" customWidth="1"/>
    <col min="2296" max="2301" width="31" style="45" customWidth="1"/>
    <col min="2302" max="2302" width="38.42578125" style="45" customWidth="1"/>
    <col min="2303" max="2306" width="20.7109375" style="45" customWidth="1"/>
    <col min="2307" max="2307" width="29.140625" style="45" customWidth="1"/>
    <col min="2308" max="2549" width="9.140625" style="45"/>
    <col min="2550" max="2550" width="9.7109375" style="45" customWidth="1"/>
    <col min="2551" max="2551" width="32.7109375" style="45" customWidth="1"/>
    <col min="2552" max="2557" width="31" style="45" customWidth="1"/>
    <col min="2558" max="2558" width="38.42578125" style="45" customWidth="1"/>
    <col min="2559" max="2562" width="20.7109375" style="45" customWidth="1"/>
    <col min="2563" max="2563" width="29.140625" style="45" customWidth="1"/>
    <col min="2564" max="2805" width="9.140625" style="45"/>
    <col min="2806" max="2806" width="9.7109375" style="45" customWidth="1"/>
    <col min="2807" max="2807" width="32.7109375" style="45" customWidth="1"/>
    <col min="2808" max="2813" width="31" style="45" customWidth="1"/>
    <col min="2814" max="2814" width="38.42578125" style="45" customWidth="1"/>
    <col min="2815" max="2818" width="20.7109375" style="45" customWidth="1"/>
    <col min="2819" max="2819" width="29.140625" style="45" customWidth="1"/>
    <col min="2820" max="3061" width="9.140625" style="45"/>
    <col min="3062" max="3062" width="9.7109375" style="45" customWidth="1"/>
    <col min="3063" max="3063" width="32.7109375" style="45" customWidth="1"/>
    <col min="3064" max="3069" width="31" style="45" customWidth="1"/>
    <col min="3070" max="3070" width="38.42578125" style="45" customWidth="1"/>
    <col min="3071" max="3074" width="20.7109375" style="45" customWidth="1"/>
    <col min="3075" max="3075" width="29.140625" style="45" customWidth="1"/>
    <col min="3076" max="3317" width="9.140625" style="45"/>
    <col min="3318" max="3318" width="9.7109375" style="45" customWidth="1"/>
    <col min="3319" max="3319" width="32.7109375" style="45" customWidth="1"/>
    <col min="3320" max="3325" width="31" style="45" customWidth="1"/>
    <col min="3326" max="3326" width="38.42578125" style="45" customWidth="1"/>
    <col min="3327" max="3330" width="20.7109375" style="45" customWidth="1"/>
    <col min="3331" max="3331" width="29.140625" style="45" customWidth="1"/>
    <col min="3332" max="3573" width="9.140625" style="45"/>
    <col min="3574" max="3574" width="9.7109375" style="45" customWidth="1"/>
    <col min="3575" max="3575" width="32.7109375" style="45" customWidth="1"/>
    <col min="3576" max="3581" width="31" style="45" customWidth="1"/>
    <col min="3582" max="3582" width="38.42578125" style="45" customWidth="1"/>
    <col min="3583" max="3586" width="20.7109375" style="45" customWidth="1"/>
    <col min="3587" max="3587" width="29.140625" style="45" customWidth="1"/>
    <col min="3588" max="3829" width="9.140625" style="45"/>
    <col min="3830" max="3830" width="9.7109375" style="45" customWidth="1"/>
    <col min="3831" max="3831" width="32.7109375" style="45" customWidth="1"/>
    <col min="3832" max="3837" width="31" style="45" customWidth="1"/>
    <col min="3838" max="3838" width="38.42578125" style="45" customWidth="1"/>
    <col min="3839" max="3842" width="20.7109375" style="45" customWidth="1"/>
    <col min="3843" max="3843" width="29.140625" style="45" customWidth="1"/>
    <col min="3844" max="4085" width="9.140625" style="45"/>
    <col min="4086" max="4086" width="9.7109375" style="45" customWidth="1"/>
    <col min="4087" max="4087" width="32.7109375" style="45" customWidth="1"/>
    <col min="4088" max="4093" width="31" style="45" customWidth="1"/>
    <col min="4094" max="4094" width="38.42578125" style="45" customWidth="1"/>
    <col min="4095" max="4098" width="20.7109375" style="45" customWidth="1"/>
    <col min="4099" max="4099" width="29.140625" style="45" customWidth="1"/>
    <col min="4100" max="4341" width="9.140625" style="45"/>
    <col min="4342" max="4342" width="9.7109375" style="45" customWidth="1"/>
    <col min="4343" max="4343" width="32.7109375" style="45" customWidth="1"/>
    <col min="4344" max="4349" width="31" style="45" customWidth="1"/>
    <col min="4350" max="4350" width="38.42578125" style="45" customWidth="1"/>
    <col min="4351" max="4354" width="20.7109375" style="45" customWidth="1"/>
    <col min="4355" max="4355" width="29.140625" style="45" customWidth="1"/>
    <col min="4356" max="4597" width="9.140625" style="45"/>
    <col min="4598" max="4598" width="9.7109375" style="45" customWidth="1"/>
    <col min="4599" max="4599" width="32.7109375" style="45" customWidth="1"/>
    <col min="4600" max="4605" width="31" style="45" customWidth="1"/>
    <col min="4606" max="4606" width="38.42578125" style="45" customWidth="1"/>
    <col min="4607" max="4610" width="20.7109375" style="45" customWidth="1"/>
    <col min="4611" max="4611" width="29.140625" style="45" customWidth="1"/>
    <col min="4612" max="4853" width="9.140625" style="45"/>
    <col min="4854" max="4854" width="9.7109375" style="45" customWidth="1"/>
    <col min="4855" max="4855" width="32.7109375" style="45" customWidth="1"/>
    <col min="4856" max="4861" width="31" style="45" customWidth="1"/>
    <col min="4862" max="4862" width="38.42578125" style="45" customWidth="1"/>
    <col min="4863" max="4866" width="20.7109375" style="45" customWidth="1"/>
    <col min="4867" max="4867" width="29.140625" style="45" customWidth="1"/>
    <col min="4868" max="5109" width="9.140625" style="45"/>
    <col min="5110" max="5110" width="9.7109375" style="45" customWidth="1"/>
    <col min="5111" max="5111" width="32.7109375" style="45" customWidth="1"/>
    <col min="5112" max="5117" width="31" style="45" customWidth="1"/>
    <col min="5118" max="5118" width="38.42578125" style="45" customWidth="1"/>
    <col min="5119" max="5122" width="20.7109375" style="45" customWidth="1"/>
    <col min="5123" max="5123" width="29.140625" style="45" customWidth="1"/>
    <col min="5124" max="5365" width="9.140625" style="45"/>
    <col min="5366" max="5366" width="9.7109375" style="45" customWidth="1"/>
    <col min="5367" max="5367" width="32.7109375" style="45" customWidth="1"/>
    <col min="5368" max="5373" width="31" style="45" customWidth="1"/>
    <col min="5374" max="5374" width="38.42578125" style="45" customWidth="1"/>
    <col min="5375" max="5378" width="20.7109375" style="45" customWidth="1"/>
    <col min="5379" max="5379" width="29.140625" style="45" customWidth="1"/>
    <col min="5380" max="5621" width="9.140625" style="45"/>
    <col min="5622" max="5622" width="9.7109375" style="45" customWidth="1"/>
    <col min="5623" max="5623" width="32.7109375" style="45" customWidth="1"/>
    <col min="5624" max="5629" width="31" style="45" customWidth="1"/>
    <col min="5630" max="5630" width="38.42578125" style="45" customWidth="1"/>
    <col min="5631" max="5634" width="20.7109375" style="45" customWidth="1"/>
    <col min="5635" max="5635" width="29.140625" style="45" customWidth="1"/>
    <col min="5636" max="5877" width="9.140625" style="45"/>
    <col min="5878" max="5878" width="9.7109375" style="45" customWidth="1"/>
    <col min="5879" max="5879" width="32.7109375" style="45" customWidth="1"/>
    <col min="5880" max="5885" width="31" style="45" customWidth="1"/>
    <col min="5886" max="5886" width="38.42578125" style="45" customWidth="1"/>
    <col min="5887" max="5890" width="20.7109375" style="45" customWidth="1"/>
    <col min="5891" max="5891" width="29.140625" style="45" customWidth="1"/>
    <col min="5892" max="6133" width="9.140625" style="45"/>
    <col min="6134" max="6134" width="9.7109375" style="45" customWidth="1"/>
    <col min="6135" max="6135" width="32.7109375" style="45" customWidth="1"/>
    <col min="6136" max="6141" width="31" style="45" customWidth="1"/>
    <col min="6142" max="6142" width="38.42578125" style="45" customWidth="1"/>
    <col min="6143" max="6146" width="20.7109375" style="45" customWidth="1"/>
    <col min="6147" max="6147" width="29.140625" style="45" customWidth="1"/>
    <col min="6148" max="6389" width="9.140625" style="45"/>
    <col min="6390" max="6390" width="9.7109375" style="45" customWidth="1"/>
    <col min="6391" max="6391" width="32.7109375" style="45" customWidth="1"/>
    <col min="6392" max="6397" width="31" style="45" customWidth="1"/>
    <col min="6398" max="6398" width="38.42578125" style="45" customWidth="1"/>
    <col min="6399" max="6402" width="20.7109375" style="45" customWidth="1"/>
    <col min="6403" max="6403" width="29.140625" style="45" customWidth="1"/>
    <col min="6404" max="6645" width="9.140625" style="45"/>
    <col min="6646" max="6646" width="9.7109375" style="45" customWidth="1"/>
    <col min="6647" max="6647" width="32.7109375" style="45" customWidth="1"/>
    <col min="6648" max="6653" width="31" style="45" customWidth="1"/>
    <col min="6654" max="6654" width="38.42578125" style="45" customWidth="1"/>
    <col min="6655" max="6658" width="20.7109375" style="45" customWidth="1"/>
    <col min="6659" max="6659" width="29.140625" style="45" customWidth="1"/>
    <col min="6660" max="6901" width="9.140625" style="45"/>
    <col min="6902" max="6902" width="9.7109375" style="45" customWidth="1"/>
    <col min="6903" max="6903" width="32.7109375" style="45" customWidth="1"/>
    <col min="6904" max="6909" width="31" style="45" customWidth="1"/>
    <col min="6910" max="6910" width="38.42578125" style="45" customWidth="1"/>
    <col min="6911" max="6914" width="20.7109375" style="45" customWidth="1"/>
    <col min="6915" max="6915" width="29.140625" style="45" customWidth="1"/>
    <col min="6916" max="7157" width="9.140625" style="45"/>
    <col min="7158" max="7158" width="9.7109375" style="45" customWidth="1"/>
    <col min="7159" max="7159" width="32.7109375" style="45" customWidth="1"/>
    <col min="7160" max="7165" width="31" style="45" customWidth="1"/>
    <col min="7166" max="7166" width="38.42578125" style="45" customWidth="1"/>
    <col min="7167" max="7170" width="20.7109375" style="45" customWidth="1"/>
    <col min="7171" max="7171" width="29.140625" style="45" customWidth="1"/>
    <col min="7172" max="7413" width="9.140625" style="45"/>
    <col min="7414" max="7414" width="9.7109375" style="45" customWidth="1"/>
    <col min="7415" max="7415" width="32.7109375" style="45" customWidth="1"/>
    <col min="7416" max="7421" width="31" style="45" customWidth="1"/>
    <col min="7422" max="7422" width="38.42578125" style="45" customWidth="1"/>
    <col min="7423" max="7426" width="20.7109375" style="45" customWidth="1"/>
    <col min="7427" max="7427" width="29.140625" style="45" customWidth="1"/>
    <col min="7428" max="7669" width="9.140625" style="45"/>
    <col min="7670" max="7670" width="9.7109375" style="45" customWidth="1"/>
    <col min="7671" max="7671" width="32.7109375" style="45" customWidth="1"/>
    <col min="7672" max="7677" width="31" style="45" customWidth="1"/>
    <col min="7678" max="7678" width="38.42578125" style="45" customWidth="1"/>
    <col min="7679" max="7682" width="20.7109375" style="45" customWidth="1"/>
    <col min="7683" max="7683" width="29.140625" style="45" customWidth="1"/>
    <col min="7684" max="7925" width="9.140625" style="45"/>
    <col min="7926" max="7926" width="9.7109375" style="45" customWidth="1"/>
    <col min="7927" max="7927" width="32.7109375" style="45" customWidth="1"/>
    <col min="7928" max="7933" width="31" style="45" customWidth="1"/>
    <col min="7934" max="7934" width="38.42578125" style="45" customWidth="1"/>
    <col min="7935" max="7938" width="20.7109375" style="45" customWidth="1"/>
    <col min="7939" max="7939" width="29.140625" style="45" customWidth="1"/>
    <col min="7940" max="8181" width="9.140625" style="45"/>
    <col min="8182" max="8182" width="9.7109375" style="45" customWidth="1"/>
    <col min="8183" max="8183" width="32.7109375" style="45" customWidth="1"/>
    <col min="8184" max="8189" width="31" style="45" customWidth="1"/>
    <col min="8190" max="8190" width="38.42578125" style="45" customWidth="1"/>
    <col min="8191" max="8194" width="20.7109375" style="45" customWidth="1"/>
    <col min="8195" max="8195" width="29.140625" style="45" customWidth="1"/>
    <col min="8196" max="8437" width="9.140625" style="45"/>
    <col min="8438" max="8438" width="9.7109375" style="45" customWidth="1"/>
    <col min="8439" max="8439" width="32.7109375" style="45" customWidth="1"/>
    <col min="8440" max="8445" width="31" style="45" customWidth="1"/>
    <col min="8446" max="8446" width="38.42578125" style="45" customWidth="1"/>
    <col min="8447" max="8450" width="20.7109375" style="45" customWidth="1"/>
    <col min="8451" max="8451" width="29.140625" style="45" customWidth="1"/>
    <col min="8452" max="8693" width="9.140625" style="45"/>
    <col min="8694" max="8694" width="9.7109375" style="45" customWidth="1"/>
    <col min="8695" max="8695" width="32.7109375" style="45" customWidth="1"/>
    <col min="8696" max="8701" width="31" style="45" customWidth="1"/>
    <col min="8702" max="8702" width="38.42578125" style="45" customWidth="1"/>
    <col min="8703" max="8706" width="20.7109375" style="45" customWidth="1"/>
    <col min="8707" max="8707" width="29.140625" style="45" customWidth="1"/>
    <col min="8708" max="8949" width="9.140625" style="45"/>
    <col min="8950" max="8950" width="9.7109375" style="45" customWidth="1"/>
    <col min="8951" max="8951" width="32.7109375" style="45" customWidth="1"/>
    <col min="8952" max="8957" width="31" style="45" customWidth="1"/>
    <col min="8958" max="8958" width="38.42578125" style="45" customWidth="1"/>
    <col min="8959" max="8962" width="20.7109375" style="45" customWidth="1"/>
    <col min="8963" max="8963" width="29.140625" style="45" customWidth="1"/>
    <col min="8964" max="9205" width="9.140625" style="45"/>
    <col min="9206" max="9206" width="9.7109375" style="45" customWidth="1"/>
    <col min="9207" max="9207" width="32.7109375" style="45" customWidth="1"/>
    <col min="9208" max="9213" width="31" style="45" customWidth="1"/>
    <col min="9214" max="9214" width="38.42578125" style="45" customWidth="1"/>
    <col min="9215" max="9218" width="20.7109375" style="45" customWidth="1"/>
    <col min="9219" max="9219" width="29.140625" style="45" customWidth="1"/>
    <col min="9220" max="9461" width="9.140625" style="45"/>
    <col min="9462" max="9462" width="9.7109375" style="45" customWidth="1"/>
    <col min="9463" max="9463" width="32.7109375" style="45" customWidth="1"/>
    <col min="9464" max="9469" width="31" style="45" customWidth="1"/>
    <col min="9470" max="9470" width="38.42578125" style="45" customWidth="1"/>
    <col min="9471" max="9474" width="20.7109375" style="45" customWidth="1"/>
    <col min="9475" max="9475" width="29.140625" style="45" customWidth="1"/>
    <col min="9476" max="9717" width="9.140625" style="45"/>
    <col min="9718" max="9718" width="9.7109375" style="45" customWidth="1"/>
    <col min="9719" max="9719" width="32.7109375" style="45" customWidth="1"/>
    <col min="9720" max="9725" width="31" style="45" customWidth="1"/>
    <col min="9726" max="9726" width="38.42578125" style="45" customWidth="1"/>
    <col min="9727" max="9730" width="20.7109375" style="45" customWidth="1"/>
    <col min="9731" max="9731" width="29.140625" style="45" customWidth="1"/>
    <col min="9732" max="9973" width="9.140625" style="45"/>
    <col min="9974" max="9974" width="9.7109375" style="45" customWidth="1"/>
    <col min="9975" max="9975" width="32.7109375" style="45" customWidth="1"/>
    <col min="9976" max="9981" width="31" style="45" customWidth="1"/>
    <col min="9982" max="9982" width="38.42578125" style="45" customWidth="1"/>
    <col min="9983" max="9986" width="20.7109375" style="45" customWidth="1"/>
    <col min="9987" max="9987" width="29.140625" style="45" customWidth="1"/>
    <col min="9988" max="10229" width="9.140625" style="45"/>
    <col min="10230" max="10230" width="9.7109375" style="45" customWidth="1"/>
    <col min="10231" max="10231" width="32.7109375" style="45" customWidth="1"/>
    <col min="10232" max="10237" width="31" style="45" customWidth="1"/>
    <col min="10238" max="10238" width="38.42578125" style="45" customWidth="1"/>
    <col min="10239" max="10242" width="20.7109375" style="45" customWidth="1"/>
    <col min="10243" max="10243" width="29.140625" style="45" customWidth="1"/>
    <col min="10244" max="10485" width="9.140625" style="45"/>
    <col min="10486" max="10486" width="9.7109375" style="45" customWidth="1"/>
    <col min="10487" max="10487" width="32.7109375" style="45" customWidth="1"/>
    <col min="10488" max="10493" width="31" style="45" customWidth="1"/>
    <col min="10494" max="10494" width="38.42578125" style="45" customWidth="1"/>
    <col min="10495" max="10498" width="20.7109375" style="45" customWidth="1"/>
    <col min="10499" max="10499" width="29.140625" style="45" customWidth="1"/>
    <col min="10500" max="10741" width="9.140625" style="45"/>
    <col min="10742" max="10742" width="9.7109375" style="45" customWidth="1"/>
    <col min="10743" max="10743" width="32.7109375" style="45" customWidth="1"/>
    <col min="10744" max="10749" width="31" style="45" customWidth="1"/>
    <col min="10750" max="10750" width="38.42578125" style="45" customWidth="1"/>
    <col min="10751" max="10754" width="20.7109375" style="45" customWidth="1"/>
    <col min="10755" max="10755" width="29.140625" style="45" customWidth="1"/>
    <col min="10756" max="10997" width="9.140625" style="45"/>
    <col min="10998" max="10998" width="9.7109375" style="45" customWidth="1"/>
    <col min="10999" max="10999" width="32.7109375" style="45" customWidth="1"/>
    <col min="11000" max="11005" width="31" style="45" customWidth="1"/>
    <col min="11006" max="11006" width="38.42578125" style="45" customWidth="1"/>
    <col min="11007" max="11010" width="20.7109375" style="45" customWidth="1"/>
    <col min="11011" max="11011" width="29.140625" style="45" customWidth="1"/>
    <col min="11012" max="11253" width="9.140625" style="45"/>
    <col min="11254" max="11254" width="9.7109375" style="45" customWidth="1"/>
    <col min="11255" max="11255" width="32.7109375" style="45" customWidth="1"/>
    <col min="11256" max="11261" width="31" style="45" customWidth="1"/>
    <col min="11262" max="11262" width="38.42578125" style="45" customWidth="1"/>
    <col min="11263" max="11266" width="20.7109375" style="45" customWidth="1"/>
    <col min="11267" max="11267" width="29.140625" style="45" customWidth="1"/>
    <col min="11268" max="11509" width="9.140625" style="45"/>
    <col min="11510" max="11510" width="9.7109375" style="45" customWidth="1"/>
    <col min="11511" max="11511" width="32.7109375" style="45" customWidth="1"/>
    <col min="11512" max="11517" width="31" style="45" customWidth="1"/>
    <col min="11518" max="11518" width="38.42578125" style="45" customWidth="1"/>
    <col min="11519" max="11522" width="20.7109375" style="45" customWidth="1"/>
    <col min="11523" max="11523" width="29.140625" style="45" customWidth="1"/>
    <col min="11524" max="11765" width="9.140625" style="45"/>
    <col min="11766" max="11766" width="9.7109375" style="45" customWidth="1"/>
    <col min="11767" max="11767" width="32.7109375" style="45" customWidth="1"/>
    <col min="11768" max="11773" width="31" style="45" customWidth="1"/>
    <col min="11774" max="11774" width="38.42578125" style="45" customWidth="1"/>
    <col min="11775" max="11778" width="20.7109375" style="45" customWidth="1"/>
    <col min="11779" max="11779" width="29.140625" style="45" customWidth="1"/>
    <col min="11780" max="12021" width="9.140625" style="45"/>
    <col min="12022" max="12022" width="9.7109375" style="45" customWidth="1"/>
    <col min="12023" max="12023" width="32.7109375" style="45" customWidth="1"/>
    <col min="12024" max="12029" width="31" style="45" customWidth="1"/>
    <col min="12030" max="12030" width="38.42578125" style="45" customWidth="1"/>
    <col min="12031" max="12034" width="20.7109375" style="45" customWidth="1"/>
    <col min="12035" max="12035" width="29.140625" style="45" customWidth="1"/>
    <col min="12036" max="12277" width="9.140625" style="45"/>
    <col min="12278" max="12278" width="9.7109375" style="45" customWidth="1"/>
    <col min="12279" max="12279" width="32.7109375" style="45" customWidth="1"/>
    <col min="12280" max="12285" width="31" style="45" customWidth="1"/>
    <col min="12286" max="12286" width="38.42578125" style="45" customWidth="1"/>
    <col min="12287" max="12290" width="20.7109375" style="45" customWidth="1"/>
    <col min="12291" max="12291" width="29.140625" style="45" customWidth="1"/>
    <col min="12292" max="12533" width="9.140625" style="45"/>
    <col min="12534" max="12534" width="9.7109375" style="45" customWidth="1"/>
    <col min="12535" max="12535" width="32.7109375" style="45" customWidth="1"/>
    <col min="12536" max="12541" width="31" style="45" customWidth="1"/>
    <col min="12542" max="12542" width="38.42578125" style="45" customWidth="1"/>
    <col min="12543" max="12546" width="20.7109375" style="45" customWidth="1"/>
    <col min="12547" max="12547" width="29.140625" style="45" customWidth="1"/>
    <col min="12548" max="12789" width="9.140625" style="45"/>
    <col min="12790" max="12790" width="9.7109375" style="45" customWidth="1"/>
    <col min="12791" max="12791" width="32.7109375" style="45" customWidth="1"/>
    <col min="12792" max="12797" width="31" style="45" customWidth="1"/>
    <col min="12798" max="12798" width="38.42578125" style="45" customWidth="1"/>
    <col min="12799" max="12802" width="20.7109375" style="45" customWidth="1"/>
    <col min="12803" max="12803" width="29.140625" style="45" customWidth="1"/>
    <col min="12804" max="13045" width="9.140625" style="45"/>
    <col min="13046" max="13046" width="9.7109375" style="45" customWidth="1"/>
    <col min="13047" max="13047" width="32.7109375" style="45" customWidth="1"/>
    <col min="13048" max="13053" width="31" style="45" customWidth="1"/>
    <col min="13054" max="13054" width="38.42578125" style="45" customWidth="1"/>
    <col min="13055" max="13058" width="20.7109375" style="45" customWidth="1"/>
    <col min="13059" max="13059" width="29.140625" style="45" customWidth="1"/>
    <col min="13060" max="13301" width="9.140625" style="45"/>
    <col min="13302" max="13302" width="9.7109375" style="45" customWidth="1"/>
    <col min="13303" max="13303" width="32.7109375" style="45" customWidth="1"/>
    <col min="13304" max="13309" width="31" style="45" customWidth="1"/>
    <col min="13310" max="13310" width="38.42578125" style="45" customWidth="1"/>
    <col min="13311" max="13314" width="20.7109375" style="45" customWidth="1"/>
    <col min="13315" max="13315" width="29.140625" style="45" customWidth="1"/>
    <col min="13316" max="13557" width="9.140625" style="45"/>
    <col min="13558" max="13558" width="9.7109375" style="45" customWidth="1"/>
    <col min="13559" max="13559" width="32.7109375" style="45" customWidth="1"/>
    <col min="13560" max="13565" width="31" style="45" customWidth="1"/>
    <col min="13566" max="13566" width="38.42578125" style="45" customWidth="1"/>
    <col min="13567" max="13570" width="20.7109375" style="45" customWidth="1"/>
    <col min="13571" max="13571" width="29.140625" style="45" customWidth="1"/>
    <col min="13572" max="13813" width="9.140625" style="45"/>
    <col min="13814" max="13814" width="9.7109375" style="45" customWidth="1"/>
    <col min="13815" max="13815" width="32.7109375" style="45" customWidth="1"/>
    <col min="13816" max="13821" width="31" style="45" customWidth="1"/>
    <col min="13822" max="13822" width="38.42578125" style="45" customWidth="1"/>
    <col min="13823" max="13826" width="20.7109375" style="45" customWidth="1"/>
    <col min="13827" max="13827" width="29.140625" style="45" customWidth="1"/>
    <col min="13828" max="14069" width="9.140625" style="45"/>
    <col min="14070" max="14070" width="9.7109375" style="45" customWidth="1"/>
    <col min="14071" max="14071" width="32.7109375" style="45" customWidth="1"/>
    <col min="14072" max="14077" width="31" style="45" customWidth="1"/>
    <col min="14078" max="14078" width="38.42578125" style="45" customWidth="1"/>
    <col min="14079" max="14082" width="20.7109375" style="45" customWidth="1"/>
    <col min="14083" max="14083" width="29.140625" style="45" customWidth="1"/>
    <col min="14084" max="14325" width="9.140625" style="45"/>
    <col min="14326" max="14326" width="9.7109375" style="45" customWidth="1"/>
    <col min="14327" max="14327" width="32.7109375" style="45" customWidth="1"/>
    <col min="14328" max="14333" width="31" style="45" customWidth="1"/>
    <col min="14334" max="14334" width="38.42578125" style="45" customWidth="1"/>
    <col min="14335" max="14338" width="20.7109375" style="45" customWidth="1"/>
    <col min="14339" max="14339" width="29.140625" style="45" customWidth="1"/>
    <col min="14340" max="14581" width="9.140625" style="45"/>
    <col min="14582" max="14582" width="9.7109375" style="45" customWidth="1"/>
    <col min="14583" max="14583" width="32.7109375" style="45" customWidth="1"/>
    <col min="14584" max="14589" width="31" style="45" customWidth="1"/>
    <col min="14590" max="14590" width="38.42578125" style="45" customWidth="1"/>
    <col min="14591" max="14594" width="20.7109375" style="45" customWidth="1"/>
    <col min="14595" max="14595" width="29.140625" style="45" customWidth="1"/>
    <col min="14596" max="14837" width="9.140625" style="45"/>
    <col min="14838" max="14838" width="9.7109375" style="45" customWidth="1"/>
    <col min="14839" max="14839" width="32.7109375" style="45" customWidth="1"/>
    <col min="14840" max="14845" width="31" style="45" customWidth="1"/>
    <col min="14846" max="14846" width="38.42578125" style="45" customWidth="1"/>
    <col min="14847" max="14850" width="20.7109375" style="45" customWidth="1"/>
    <col min="14851" max="14851" width="29.140625" style="45" customWidth="1"/>
    <col min="14852" max="15093" width="9.140625" style="45"/>
    <col min="15094" max="15094" width="9.7109375" style="45" customWidth="1"/>
    <col min="15095" max="15095" width="32.7109375" style="45" customWidth="1"/>
    <col min="15096" max="15101" width="31" style="45" customWidth="1"/>
    <col min="15102" max="15102" width="38.42578125" style="45" customWidth="1"/>
    <col min="15103" max="15106" width="20.7109375" style="45" customWidth="1"/>
    <col min="15107" max="15107" width="29.140625" style="45" customWidth="1"/>
    <col min="15108" max="15349" width="9.140625" style="45"/>
    <col min="15350" max="15350" width="9.7109375" style="45" customWidth="1"/>
    <col min="15351" max="15351" width="32.7109375" style="45" customWidth="1"/>
    <col min="15352" max="15357" width="31" style="45" customWidth="1"/>
    <col min="15358" max="15358" width="38.42578125" style="45" customWidth="1"/>
    <col min="15359" max="15362" width="20.7109375" style="45" customWidth="1"/>
    <col min="15363" max="15363" width="29.140625" style="45" customWidth="1"/>
    <col min="15364" max="15605" width="9.140625" style="45"/>
    <col min="15606" max="15606" width="9.7109375" style="45" customWidth="1"/>
    <col min="15607" max="15607" width="32.7109375" style="45" customWidth="1"/>
    <col min="15608" max="15613" width="31" style="45" customWidth="1"/>
    <col min="15614" max="15614" width="38.42578125" style="45" customWidth="1"/>
    <col min="15615" max="15618" width="20.7109375" style="45" customWidth="1"/>
    <col min="15619" max="15619" width="29.140625" style="45" customWidth="1"/>
    <col min="15620" max="15861" width="9.140625" style="45"/>
    <col min="15862" max="15862" width="9.7109375" style="45" customWidth="1"/>
    <col min="15863" max="15863" width="32.7109375" style="45" customWidth="1"/>
    <col min="15864" max="15869" width="31" style="45" customWidth="1"/>
    <col min="15870" max="15870" width="38.42578125" style="45" customWidth="1"/>
    <col min="15871" max="15874" width="20.7109375" style="45" customWidth="1"/>
    <col min="15875" max="15875" width="29.140625" style="45" customWidth="1"/>
    <col min="15876" max="16117" width="9.140625" style="45"/>
    <col min="16118" max="16118" width="9.7109375" style="45" customWidth="1"/>
    <col min="16119" max="16119" width="32.7109375" style="45" customWidth="1"/>
    <col min="16120" max="16125" width="31" style="45" customWidth="1"/>
    <col min="16126" max="16126" width="38.42578125" style="45" customWidth="1"/>
    <col min="16127" max="16130" width="20.7109375" style="45" customWidth="1"/>
    <col min="16131" max="16131" width="29.140625" style="45" customWidth="1"/>
    <col min="16132" max="16384" width="9.140625" style="45"/>
  </cols>
  <sheetData>
    <row r="1" spans="1:7" x14ac:dyDescent="0.25">
      <c r="A1" s="43" t="s">
        <v>63</v>
      </c>
      <c r="B1" s="43"/>
      <c r="C1" s="44"/>
      <c r="D1" s="44"/>
      <c r="E1" s="44"/>
      <c r="F1" s="44"/>
      <c r="G1" s="44"/>
    </row>
    <row r="2" spans="1:7" ht="26.25" customHeight="1" x14ac:dyDescent="0.25">
      <c r="A2" s="118" t="s">
        <v>19</v>
      </c>
      <c r="B2" s="118"/>
      <c r="C2" s="118"/>
      <c r="D2" s="118"/>
      <c r="E2" s="118"/>
      <c r="F2" s="118"/>
      <c r="G2" s="118"/>
    </row>
    <row r="3" spans="1:7" ht="26.25" customHeight="1" x14ac:dyDescent="0.25">
      <c r="A3" s="119" t="s">
        <v>6</v>
      </c>
      <c r="B3" s="119" t="s">
        <v>66</v>
      </c>
      <c r="C3" s="120" t="s">
        <v>7</v>
      </c>
      <c r="D3" s="120" t="s">
        <v>67</v>
      </c>
      <c r="E3" s="120"/>
      <c r="F3" s="120"/>
      <c r="G3" s="120" t="s">
        <v>68</v>
      </c>
    </row>
    <row r="4" spans="1:7" s="46" customFormat="1" ht="12.75" customHeight="1" x14ac:dyDescent="0.25">
      <c r="A4" s="119" t="s">
        <v>63</v>
      </c>
      <c r="B4" s="119" t="s">
        <v>63</v>
      </c>
      <c r="C4" s="120" t="s">
        <v>63</v>
      </c>
      <c r="D4" s="72">
        <v>2023</v>
      </c>
      <c r="E4" s="72">
        <v>2024</v>
      </c>
      <c r="F4" s="72">
        <v>2025</v>
      </c>
      <c r="G4" s="120" t="s">
        <v>63</v>
      </c>
    </row>
    <row r="5" spans="1:7" s="46" customFormat="1" x14ac:dyDescent="0.25">
      <c r="A5" s="71" t="s">
        <v>69</v>
      </c>
      <c r="B5" s="71" t="s">
        <v>14</v>
      </c>
      <c r="C5" s="72" t="s">
        <v>10</v>
      </c>
      <c r="D5" s="72" t="s">
        <v>11</v>
      </c>
      <c r="E5" s="72" t="s">
        <v>65</v>
      </c>
      <c r="F5" s="72" t="s">
        <v>70</v>
      </c>
      <c r="G5" s="72" t="s">
        <v>71</v>
      </c>
    </row>
    <row r="6" spans="1:7" s="46" customFormat="1" ht="45" x14ac:dyDescent="0.25">
      <c r="A6" s="71" t="s">
        <v>69</v>
      </c>
      <c r="B6" s="47" t="s">
        <v>72</v>
      </c>
      <c r="C6" s="72" t="s">
        <v>8</v>
      </c>
      <c r="D6" s="48">
        <f>D9+D20+D53+D64+D75+D86+D97+D108+D31+D42</f>
        <v>10769952.77</v>
      </c>
      <c r="E6" s="48">
        <f>E9+E20+E53+E64+E75+E86+E97+E108+E31+E42</f>
        <v>10769952.77</v>
      </c>
      <c r="F6" s="48">
        <f>F9+F20+F53+F64+F75+F86+F97+F108+F31+F42</f>
        <v>10769952.77</v>
      </c>
      <c r="G6" s="49" t="s">
        <v>273</v>
      </c>
    </row>
    <row r="7" spans="1:7" s="46" customFormat="1" x14ac:dyDescent="0.25">
      <c r="A7" s="50" t="s">
        <v>9</v>
      </c>
      <c r="B7" s="51" t="s">
        <v>292</v>
      </c>
      <c r="C7" s="52" t="s">
        <v>63</v>
      </c>
      <c r="D7" s="53" t="s">
        <v>63</v>
      </c>
      <c r="E7" s="53" t="s">
        <v>63</v>
      </c>
      <c r="F7" s="53" t="s">
        <v>63</v>
      </c>
      <c r="G7" s="52" t="s">
        <v>63</v>
      </c>
    </row>
    <row r="8" spans="1:7" s="46" customFormat="1" ht="45" x14ac:dyDescent="0.25">
      <c r="A8" s="71" t="s">
        <v>24</v>
      </c>
      <c r="B8" s="38" t="s">
        <v>114</v>
      </c>
      <c r="C8" s="49" t="s">
        <v>63</v>
      </c>
      <c r="D8" s="72" t="s">
        <v>63</v>
      </c>
      <c r="E8" s="72" t="s">
        <v>63</v>
      </c>
      <c r="F8" s="72" t="s">
        <v>63</v>
      </c>
      <c r="G8" s="49" t="s">
        <v>63</v>
      </c>
    </row>
    <row r="9" spans="1:7" s="46" customFormat="1" ht="30" x14ac:dyDescent="0.25">
      <c r="A9" s="71" t="s">
        <v>73</v>
      </c>
      <c r="B9" s="54" t="s">
        <v>74</v>
      </c>
      <c r="C9" s="72" t="s">
        <v>8</v>
      </c>
      <c r="D9" s="48">
        <f>D10*D15</f>
        <v>343220</v>
      </c>
      <c r="E9" s="48">
        <f t="shared" ref="E9:F9" si="0">E10*E15</f>
        <v>343220</v>
      </c>
      <c r="F9" s="48">
        <f t="shared" si="0"/>
        <v>343220</v>
      </c>
      <c r="G9" s="49" t="s">
        <v>75</v>
      </c>
    </row>
    <row r="10" spans="1:7" s="46" customFormat="1" ht="30" x14ac:dyDescent="0.25">
      <c r="A10" s="71" t="s">
        <v>25</v>
      </c>
      <c r="B10" s="54" t="s">
        <v>76</v>
      </c>
      <c r="C10" s="72" t="s">
        <v>8</v>
      </c>
      <c r="D10" s="55">
        <f>ROUND(D11*D12*D13*D14/1000000,2)</f>
        <v>343.22</v>
      </c>
      <c r="E10" s="55">
        <f t="shared" ref="E10:F10" si="1">ROUND(E11*E12*E13*E14/1000000,2)</f>
        <v>343.22</v>
      </c>
      <c r="F10" s="55">
        <f t="shared" si="1"/>
        <v>343.22</v>
      </c>
      <c r="G10" s="49" t="s">
        <v>77</v>
      </c>
    </row>
    <row r="11" spans="1:7" ht="30" x14ac:dyDescent="0.25">
      <c r="A11" s="71" t="s">
        <v>26</v>
      </c>
      <c r="B11" s="54" t="s">
        <v>78</v>
      </c>
      <c r="C11" s="72" t="s">
        <v>8</v>
      </c>
      <c r="D11" s="48">
        <v>277.59999999999997</v>
      </c>
      <c r="E11" s="48">
        <v>277.59999999999997</v>
      </c>
      <c r="F11" s="48">
        <v>277.59999999999997</v>
      </c>
      <c r="G11" s="49" t="s">
        <v>63</v>
      </c>
    </row>
    <row r="12" spans="1:7" x14ac:dyDescent="0.25">
      <c r="A12" s="71" t="s">
        <v>27</v>
      </c>
      <c r="B12" s="54" t="s">
        <v>45</v>
      </c>
      <c r="C12" s="72" t="s">
        <v>12</v>
      </c>
      <c r="D12" s="56">
        <v>100</v>
      </c>
      <c r="E12" s="56">
        <v>100</v>
      </c>
      <c r="F12" s="56">
        <v>100</v>
      </c>
      <c r="G12" s="49" t="s">
        <v>63</v>
      </c>
    </row>
    <row r="13" spans="1:7" x14ac:dyDescent="0.25">
      <c r="A13" s="71" t="s">
        <v>28</v>
      </c>
      <c r="B13" s="54" t="s">
        <v>79</v>
      </c>
      <c r="C13" s="72" t="s">
        <v>12</v>
      </c>
      <c r="D13" s="66">
        <f>1.053432*100</f>
        <v>105.3432</v>
      </c>
      <c r="E13" s="66">
        <f t="shared" ref="E13:F13" si="2">1.053432*100</f>
        <v>105.3432</v>
      </c>
      <c r="F13" s="66">
        <f t="shared" si="2"/>
        <v>105.3432</v>
      </c>
      <c r="G13" s="49" t="s">
        <v>63</v>
      </c>
    </row>
    <row r="14" spans="1:7" x14ac:dyDescent="0.25">
      <c r="A14" s="71" t="s">
        <v>29</v>
      </c>
      <c r="B14" s="54" t="s">
        <v>44</v>
      </c>
      <c r="C14" s="72" t="s">
        <v>12</v>
      </c>
      <c r="D14" s="66">
        <f>1.173681*100</f>
        <v>117.3681</v>
      </c>
      <c r="E14" s="66">
        <f t="shared" ref="E14:F14" si="3">1.173681*100</f>
        <v>117.3681</v>
      </c>
      <c r="F14" s="66">
        <f t="shared" si="3"/>
        <v>117.3681</v>
      </c>
      <c r="G14" s="49" t="s">
        <v>63</v>
      </c>
    </row>
    <row r="15" spans="1:7" ht="30" x14ac:dyDescent="0.25">
      <c r="A15" s="71" t="s">
        <v>30</v>
      </c>
      <c r="B15" s="47" t="s">
        <v>80</v>
      </c>
      <c r="C15" s="72" t="s">
        <v>126</v>
      </c>
      <c r="D15" s="55">
        <v>1000</v>
      </c>
      <c r="E15" s="57">
        <v>1000</v>
      </c>
      <c r="F15" s="57">
        <v>1000</v>
      </c>
      <c r="G15" s="49" t="s">
        <v>63</v>
      </c>
    </row>
    <row r="16" spans="1:7" ht="45" x14ac:dyDescent="0.25">
      <c r="A16" s="71" t="s">
        <v>31</v>
      </c>
      <c r="B16" s="47" t="s">
        <v>82</v>
      </c>
      <c r="C16" s="72" t="s">
        <v>8</v>
      </c>
      <c r="D16" s="55" t="s">
        <v>63</v>
      </c>
      <c r="E16" s="48" t="s">
        <v>63</v>
      </c>
      <c r="F16" s="48" t="s">
        <v>63</v>
      </c>
      <c r="G16" s="49" t="s">
        <v>63</v>
      </c>
    </row>
    <row r="17" spans="1:7" ht="30" x14ac:dyDescent="0.25">
      <c r="A17" s="71" t="s">
        <v>32</v>
      </c>
      <c r="B17" s="47" t="s">
        <v>83</v>
      </c>
      <c r="C17" s="72" t="s">
        <v>81</v>
      </c>
      <c r="D17" s="55" t="s">
        <v>63</v>
      </c>
      <c r="E17" s="48" t="s">
        <v>63</v>
      </c>
      <c r="F17" s="48" t="s">
        <v>63</v>
      </c>
      <c r="G17" s="49" t="s">
        <v>63</v>
      </c>
    </row>
    <row r="18" spans="1:7" x14ac:dyDescent="0.25">
      <c r="A18" s="50" t="s">
        <v>115</v>
      </c>
      <c r="B18" s="51" t="s">
        <v>293</v>
      </c>
      <c r="C18" s="52" t="s">
        <v>63</v>
      </c>
      <c r="D18" s="53" t="s">
        <v>63</v>
      </c>
      <c r="E18" s="53" t="s">
        <v>63</v>
      </c>
      <c r="F18" s="53" t="s">
        <v>63</v>
      </c>
      <c r="G18" s="52" t="s">
        <v>63</v>
      </c>
    </row>
    <row r="19" spans="1:7" ht="45" x14ac:dyDescent="0.25">
      <c r="A19" s="71" t="s">
        <v>116</v>
      </c>
      <c r="B19" s="38" t="s">
        <v>241</v>
      </c>
      <c r="C19" s="49" t="s">
        <v>63</v>
      </c>
      <c r="D19" s="72" t="s">
        <v>63</v>
      </c>
      <c r="E19" s="72" t="s">
        <v>63</v>
      </c>
      <c r="F19" s="72" t="s">
        <v>63</v>
      </c>
      <c r="G19" s="49" t="s">
        <v>63</v>
      </c>
    </row>
    <row r="20" spans="1:7" ht="30" x14ac:dyDescent="0.25">
      <c r="A20" s="71" t="s">
        <v>117</v>
      </c>
      <c r="B20" s="54" t="s">
        <v>74</v>
      </c>
      <c r="C20" s="72" t="s">
        <v>8</v>
      </c>
      <c r="D20" s="48">
        <f>D21*D26</f>
        <v>209150</v>
      </c>
      <c r="E20" s="48">
        <f t="shared" ref="E20:F20" si="4">E21*E26</f>
        <v>209150</v>
      </c>
      <c r="F20" s="48">
        <f t="shared" si="4"/>
        <v>209150</v>
      </c>
      <c r="G20" s="49" t="s">
        <v>251</v>
      </c>
    </row>
    <row r="21" spans="1:7" ht="30" x14ac:dyDescent="0.25">
      <c r="A21" s="71" t="s">
        <v>118</v>
      </c>
      <c r="B21" s="54" t="s">
        <v>76</v>
      </c>
      <c r="C21" s="72" t="s">
        <v>8</v>
      </c>
      <c r="D21" s="55">
        <f>ROUND(D22*D23*D24*D25/1000000,2)</f>
        <v>418.3</v>
      </c>
      <c r="E21" s="55">
        <f t="shared" ref="E21:F21" si="5">ROUND(E22*E23*E24*E25/1000000,2)</f>
        <v>418.3</v>
      </c>
      <c r="F21" s="55">
        <f t="shared" si="5"/>
        <v>418.3</v>
      </c>
      <c r="G21" s="49" t="s">
        <v>252</v>
      </c>
    </row>
    <row r="22" spans="1:7" ht="30" x14ac:dyDescent="0.25">
      <c r="A22" s="71" t="s">
        <v>119</v>
      </c>
      <c r="B22" s="54" t="s">
        <v>78</v>
      </c>
      <c r="C22" s="72" t="s">
        <v>8</v>
      </c>
      <c r="D22" s="48">
        <v>532.09</v>
      </c>
      <c r="E22" s="48">
        <v>532.09</v>
      </c>
      <c r="F22" s="48">
        <v>532.09</v>
      </c>
      <c r="G22" s="49" t="s">
        <v>63</v>
      </c>
    </row>
    <row r="23" spans="1:7" x14ac:dyDescent="0.25">
      <c r="A23" s="71" t="s">
        <v>120</v>
      </c>
      <c r="B23" s="54" t="s">
        <v>45</v>
      </c>
      <c r="C23" s="72" t="s">
        <v>12</v>
      </c>
      <c r="D23" s="56">
        <v>100</v>
      </c>
      <c r="E23" s="56">
        <v>100</v>
      </c>
      <c r="F23" s="56">
        <v>100</v>
      </c>
      <c r="G23" s="49" t="s">
        <v>63</v>
      </c>
    </row>
    <row r="24" spans="1:7" x14ac:dyDescent="0.25">
      <c r="A24" s="71" t="s">
        <v>121</v>
      </c>
      <c r="B24" s="54" t="s">
        <v>79</v>
      </c>
      <c r="C24" s="72" t="s">
        <v>12</v>
      </c>
      <c r="D24" s="66">
        <f>0.695333*100</f>
        <v>69.533299999999997</v>
      </c>
      <c r="E24" s="66">
        <f t="shared" ref="E24:F24" si="6">0.695333*100</f>
        <v>69.533299999999997</v>
      </c>
      <c r="F24" s="66">
        <f t="shared" si="6"/>
        <v>69.533299999999997</v>
      </c>
      <c r="G24" s="49" t="s">
        <v>63</v>
      </c>
    </row>
    <row r="25" spans="1:7" x14ac:dyDescent="0.25">
      <c r="A25" s="71" t="s">
        <v>122</v>
      </c>
      <c r="B25" s="54" t="s">
        <v>44</v>
      </c>
      <c r="C25" s="72" t="s">
        <v>12</v>
      </c>
      <c r="D25" s="66">
        <f>1.13061*100</f>
        <v>113.06099999999999</v>
      </c>
      <c r="E25" s="66">
        <f t="shared" ref="E25:F25" si="7">1.13061*100</f>
        <v>113.06099999999999</v>
      </c>
      <c r="F25" s="66">
        <f t="shared" si="7"/>
        <v>113.06099999999999</v>
      </c>
      <c r="G25" s="49" t="s">
        <v>63</v>
      </c>
    </row>
    <row r="26" spans="1:7" ht="30" x14ac:dyDescent="0.25">
      <c r="A26" s="71" t="s">
        <v>123</v>
      </c>
      <c r="B26" s="47" t="s">
        <v>80</v>
      </c>
      <c r="C26" s="72" t="s">
        <v>127</v>
      </c>
      <c r="D26" s="55">
        <v>500</v>
      </c>
      <c r="E26" s="57">
        <v>500</v>
      </c>
      <c r="F26" s="57">
        <v>500</v>
      </c>
      <c r="G26" s="49" t="s">
        <v>63</v>
      </c>
    </row>
    <row r="27" spans="1:7" ht="45" x14ac:dyDescent="0.25">
      <c r="A27" s="71" t="s">
        <v>124</v>
      </c>
      <c r="B27" s="47" t="s">
        <v>82</v>
      </c>
      <c r="C27" s="72" t="s">
        <v>8</v>
      </c>
      <c r="D27" s="55" t="s">
        <v>63</v>
      </c>
      <c r="E27" s="48" t="s">
        <v>63</v>
      </c>
      <c r="F27" s="48" t="s">
        <v>63</v>
      </c>
      <c r="G27" s="49" t="s">
        <v>63</v>
      </c>
    </row>
    <row r="28" spans="1:7" ht="30" x14ac:dyDescent="0.25">
      <c r="A28" s="71" t="s">
        <v>125</v>
      </c>
      <c r="B28" s="47" t="s">
        <v>83</v>
      </c>
      <c r="C28" s="72" t="s">
        <v>81</v>
      </c>
      <c r="D28" s="55" t="s">
        <v>63</v>
      </c>
      <c r="E28" s="48" t="s">
        <v>63</v>
      </c>
      <c r="F28" s="48" t="s">
        <v>63</v>
      </c>
      <c r="G28" s="49" t="s">
        <v>63</v>
      </c>
    </row>
    <row r="29" spans="1:7" x14ac:dyDescent="0.25">
      <c r="A29" s="37" t="s">
        <v>139</v>
      </c>
      <c r="B29" s="51" t="s">
        <v>245</v>
      </c>
      <c r="C29" s="52" t="s">
        <v>63</v>
      </c>
      <c r="D29" s="53" t="s">
        <v>63</v>
      </c>
      <c r="E29" s="53" t="s">
        <v>63</v>
      </c>
      <c r="F29" s="53" t="s">
        <v>63</v>
      </c>
      <c r="G29" s="49"/>
    </row>
    <row r="30" spans="1:7" ht="45" x14ac:dyDescent="0.25">
      <c r="A30" s="71" t="s">
        <v>140</v>
      </c>
      <c r="B30" s="38" t="s">
        <v>130</v>
      </c>
      <c r="C30" s="49" t="s">
        <v>63</v>
      </c>
      <c r="D30" s="72" t="s">
        <v>63</v>
      </c>
      <c r="E30" s="72" t="s">
        <v>63</v>
      </c>
      <c r="F30" s="72" t="s">
        <v>63</v>
      </c>
      <c r="G30" s="49" t="s">
        <v>63</v>
      </c>
    </row>
    <row r="31" spans="1:7" ht="30" x14ac:dyDescent="0.25">
      <c r="A31" s="71" t="s">
        <v>141</v>
      </c>
      <c r="B31" s="54" t="s">
        <v>74</v>
      </c>
      <c r="C31" s="72" t="s">
        <v>8</v>
      </c>
      <c r="D31" s="48">
        <f>D32*D37</f>
        <v>690434.5</v>
      </c>
      <c r="E31" s="48">
        <f t="shared" ref="E31:F31" si="8">E32*E37</f>
        <v>690434.5</v>
      </c>
      <c r="F31" s="48">
        <f t="shared" si="8"/>
        <v>690434.5</v>
      </c>
      <c r="G31" s="49" t="s">
        <v>253</v>
      </c>
    </row>
    <row r="32" spans="1:7" ht="30" x14ac:dyDescent="0.25">
      <c r="A32" s="71" t="s">
        <v>142</v>
      </c>
      <c r="B32" s="54" t="s">
        <v>76</v>
      </c>
      <c r="C32" s="72" t="s">
        <v>8</v>
      </c>
      <c r="D32" s="55">
        <f>ROUND(D33*D34*D35*D36/1000000,2)</f>
        <v>281.81</v>
      </c>
      <c r="E32" s="55">
        <f t="shared" ref="E32:F32" si="9">ROUND(E33*E34*E35*E36/1000000,2)</f>
        <v>281.81</v>
      </c>
      <c r="F32" s="55">
        <f t="shared" si="9"/>
        <v>281.81</v>
      </c>
      <c r="G32" s="49" t="s">
        <v>254</v>
      </c>
    </row>
    <row r="33" spans="1:7" ht="30" x14ac:dyDescent="0.25">
      <c r="A33" s="71" t="s">
        <v>143</v>
      </c>
      <c r="B33" s="54" t="s">
        <v>78</v>
      </c>
      <c r="C33" s="72" t="s">
        <v>8</v>
      </c>
      <c r="D33" s="48">
        <v>477.46</v>
      </c>
      <c r="E33" s="48">
        <v>477.46</v>
      </c>
      <c r="F33" s="48">
        <v>477.46</v>
      </c>
      <c r="G33" s="49" t="s">
        <v>63</v>
      </c>
    </row>
    <row r="34" spans="1:7" x14ac:dyDescent="0.25">
      <c r="A34" s="71" t="s">
        <v>144</v>
      </c>
      <c r="B34" s="54" t="s">
        <v>45</v>
      </c>
      <c r="C34" s="72" t="s">
        <v>12</v>
      </c>
      <c r="D34" s="56">
        <v>100</v>
      </c>
      <c r="E34" s="56">
        <v>100</v>
      </c>
      <c r="F34" s="56">
        <v>100</v>
      </c>
      <c r="G34" s="49" t="s">
        <v>63</v>
      </c>
    </row>
    <row r="35" spans="1:7" x14ac:dyDescent="0.25">
      <c r="A35" s="71" t="s">
        <v>145</v>
      </c>
      <c r="B35" s="54" t="s">
        <v>79</v>
      </c>
      <c r="C35" s="72" t="s">
        <v>12</v>
      </c>
      <c r="D35" s="66">
        <f>0.465199*100</f>
        <v>46.5199</v>
      </c>
      <c r="E35" s="66">
        <f t="shared" ref="E35:F35" si="10">0.465199*100</f>
        <v>46.5199</v>
      </c>
      <c r="F35" s="66">
        <f t="shared" si="10"/>
        <v>46.5199</v>
      </c>
      <c r="G35" s="49" t="s">
        <v>63</v>
      </c>
    </row>
    <row r="36" spans="1:7" x14ac:dyDescent="0.25">
      <c r="A36" s="71" t="s">
        <v>146</v>
      </c>
      <c r="B36" s="54" t="s">
        <v>44</v>
      </c>
      <c r="C36" s="72" t="s">
        <v>12</v>
      </c>
      <c r="D36" s="66">
        <f>1.268784*100</f>
        <v>126.87839999999998</v>
      </c>
      <c r="E36" s="66">
        <f t="shared" ref="E36:F36" si="11">1.268784*100</f>
        <v>126.87839999999998</v>
      </c>
      <c r="F36" s="66">
        <f t="shared" si="11"/>
        <v>126.87839999999998</v>
      </c>
      <c r="G36" s="49" t="s">
        <v>63</v>
      </c>
    </row>
    <row r="37" spans="1:7" ht="30" x14ac:dyDescent="0.25">
      <c r="A37" s="71" t="s">
        <v>147</v>
      </c>
      <c r="B37" s="47" t="s">
        <v>80</v>
      </c>
      <c r="C37" s="72" t="s">
        <v>126</v>
      </c>
      <c r="D37" s="55">
        <v>2450</v>
      </c>
      <c r="E37" s="55">
        <v>2450</v>
      </c>
      <c r="F37" s="55">
        <v>2450</v>
      </c>
      <c r="G37" s="49" t="s">
        <v>63</v>
      </c>
    </row>
    <row r="38" spans="1:7" ht="45" x14ac:dyDescent="0.25">
      <c r="A38" s="71" t="s">
        <v>148</v>
      </c>
      <c r="B38" s="47" t="s">
        <v>82</v>
      </c>
      <c r="C38" s="72" t="s">
        <v>8</v>
      </c>
      <c r="D38" s="55" t="s">
        <v>63</v>
      </c>
      <c r="E38" s="48" t="s">
        <v>63</v>
      </c>
      <c r="F38" s="48" t="s">
        <v>63</v>
      </c>
      <c r="G38" s="49" t="s">
        <v>63</v>
      </c>
    </row>
    <row r="39" spans="1:7" ht="30" x14ac:dyDescent="0.25">
      <c r="A39" s="71" t="s">
        <v>149</v>
      </c>
      <c r="B39" s="47" t="s">
        <v>83</v>
      </c>
      <c r="C39" s="72" t="s">
        <v>81</v>
      </c>
      <c r="D39" s="55" t="s">
        <v>63</v>
      </c>
      <c r="E39" s="48" t="s">
        <v>63</v>
      </c>
      <c r="F39" s="48" t="s">
        <v>63</v>
      </c>
      <c r="G39" s="49" t="s">
        <v>63</v>
      </c>
    </row>
    <row r="40" spans="1:7" x14ac:dyDescent="0.25">
      <c r="A40" s="37" t="s">
        <v>150</v>
      </c>
      <c r="B40" s="51" t="s">
        <v>245</v>
      </c>
      <c r="C40" s="52" t="s">
        <v>63</v>
      </c>
      <c r="D40" s="53" t="s">
        <v>63</v>
      </c>
      <c r="E40" s="53" t="s">
        <v>63</v>
      </c>
      <c r="F40" s="53" t="s">
        <v>63</v>
      </c>
      <c r="G40" s="49"/>
    </row>
    <row r="41" spans="1:7" ht="45" x14ac:dyDescent="0.25">
      <c r="A41" s="71" t="s">
        <v>151</v>
      </c>
      <c r="B41" s="38" t="s">
        <v>242</v>
      </c>
      <c r="C41" s="49" t="s">
        <v>63</v>
      </c>
      <c r="D41" s="72" t="s">
        <v>63</v>
      </c>
      <c r="E41" s="72" t="s">
        <v>63</v>
      </c>
      <c r="F41" s="72" t="s">
        <v>63</v>
      </c>
      <c r="G41" s="49" t="s">
        <v>63</v>
      </c>
    </row>
    <row r="42" spans="1:7" ht="30" x14ac:dyDescent="0.25">
      <c r="A42" s="71" t="s">
        <v>152</v>
      </c>
      <c r="B42" s="54" t="s">
        <v>74</v>
      </c>
      <c r="C42" s="72" t="s">
        <v>8</v>
      </c>
      <c r="D42" s="48">
        <f>D43*D48</f>
        <v>1121400</v>
      </c>
      <c r="E42" s="48">
        <f t="shared" ref="E42:F42" si="12">E43*E48</f>
        <v>1121400</v>
      </c>
      <c r="F42" s="48">
        <f t="shared" si="12"/>
        <v>1121400</v>
      </c>
      <c r="G42" s="49" t="s">
        <v>255</v>
      </c>
    </row>
    <row r="43" spans="1:7" ht="30" x14ac:dyDescent="0.25">
      <c r="A43" s="71" t="s">
        <v>153</v>
      </c>
      <c r="B43" s="54" t="s">
        <v>76</v>
      </c>
      <c r="C43" s="72" t="s">
        <v>8</v>
      </c>
      <c r="D43" s="55">
        <f>ROUND(D44*D45*D46*D47/1000000,2)</f>
        <v>448.56</v>
      </c>
      <c r="E43" s="55">
        <f t="shared" ref="E43:F43" si="13">ROUND(E44*E45*E46*E47/1000000,2)</f>
        <v>448.56</v>
      </c>
      <c r="F43" s="55">
        <f t="shared" si="13"/>
        <v>448.56</v>
      </c>
      <c r="G43" s="49" t="s">
        <v>256</v>
      </c>
    </row>
    <row r="44" spans="1:7" ht="30" x14ac:dyDescent="0.25">
      <c r="A44" s="71" t="s">
        <v>154</v>
      </c>
      <c r="B44" s="54" t="s">
        <v>78</v>
      </c>
      <c r="C44" s="72" t="s">
        <v>8</v>
      </c>
      <c r="D44" s="48">
        <v>1387.16</v>
      </c>
      <c r="E44" s="48">
        <v>1387.16</v>
      </c>
      <c r="F44" s="48">
        <v>1387.16</v>
      </c>
      <c r="G44" s="49" t="s">
        <v>63</v>
      </c>
    </row>
    <row r="45" spans="1:7" x14ac:dyDescent="0.25">
      <c r="A45" s="71" t="s">
        <v>155</v>
      </c>
      <c r="B45" s="54" t="s">
        <v>45</v>
      </c>
      <c r="C45" s="72" t="s">
        <v>12</v>
      </c>
      <c r="D45" s="56">
        <v>100</v>
      </c>
      <c r="E45" s="56">
        <v>100</v>
      </c>
      <c r="F45" s="56">
        <v>100</v>
      </c>
      <c r="G45" s="49" t="s">
        <v>63</v>
      </c>
    </row>
    <row r="46" spans="1:7" x14ac:dyDescent="0.25">
      <c r="A46" s="71" t="s">
        <v>156</v>
      </c>
      <c r="B46" s="54" t="s">
        <v>79</v>
      </c>
      <c r="C46" s="72" t="s">
        <v>12</v>
      </c>
      <c r="D46" s="66">
        <f>0.273848*100</f>
        <v>27.384799999999998</v>
      </c>
      <c r="E46" s="66">
        <f t="shared" ref="E46:F46" si="14">0.273848*100</f>
        <v>27.384799999999998</v>
      </c>
      <c r="F46" s="66">
        <f t="shared" si="14"/>
        <v>27.384799999999998</v>
      </c>
      <c r="G46" s="49" t="s">
        <v>63</v>
      </c>
    </row>
    <row r="47" spans="1:7" x14ac:dyDescent="0.25">
      <c r="A47" s="71" t="s">
        <v>157</v>
      </c>
      <c r="B47" s="54" t="s">
        <v>44</v>
      </c>
      <c r="C47" s="72" t="s">
        <v>12</v>
      </c>
      <c r="D47" s="66">
        <f>1.180812*100</f>
        <v>118.0812</v>
      </c>
      <c r="E47" s="66">
        <f t="shared" ref="E47:F47" si="15">1.180812*100</f>
        <v>118.0812</v>
      </c>
      <c r="F47" s="66">
        <f t="shared" si="15"/>
        <v>118.0812</v>
      </c>
      <c r="G47" s="49" t="s">
        <v>63</v>
      </c>
    </row>
    <row r="48" spans="1:7" ht="30" x14ac:dyDescent="0.25">
      <c r="A48" s="71" t="s">
        <v>158</v>
      </c>
      <c r="B48" s="47" t="s">
        <v>80</v>
      </c>
      <c r="C48" s="72" t="s">
        <v>127</v>
      </c>
      <c r="D48" s="57">
        <v>2500</v>
      </c>
      <c r="E48" s="57">
        <v>2500</v>
      </c>
      <c r="F48" s="57">
        <v>2500</v>
      </c>
      <c r="G48" s="49" t="s">
        <v>63</v>
      </c>
    </row>
    <row r="49" spans="1:7" ht="45" x14ac:dyDescent="0.25">
      <c r="A49" s="71" t="s">
        <v>159</v>
      </c>
      <c r="B49" s="47" t="s">
        <v>82</v>
      </c>
      <c r="C49" s="72" t="s">
        <v>8</v>
      </c>
      <c r="D49" s="48" t="s">
        <v>63</v>
      </c>
      <c r="E49" s="48" t="s">
        <v>63</v>
      </c>
      <c r="F49" s="48" t="s">
        <v>63</v>
      </c>
      <c r="G49" s="49" t="s">
        <v>63</v>
      </c>
    </row>
    <row r="50" spans="1:7" ht="30" x14ac:dyDescent="0.25">
      <c r="A50" s="71" t="s">
        <v>160</v>
      </c>
      <c r="B50" s="47" t="s">
        <v>83</v>
      </c>
      <c r="C50" s="72" t="s">
        <v>81</v>
      </c>
      <c r="D50" s="48" t="s">
        <v>63</v>
      </c>
      <c r="E50" s="48" t="s">
        <v>63</v>
      </c>
      <c r="F50" s="48" t="s">
        <v>63</v>
      </c>
      <c r="G50" s="49" t="s">
        <v>63</v>
      </c>
    </row>
    <row r="51" spans="1:7" x14ac:dyDescent="0.25">
      <c r="A51" s="50" t="s">
        <v>161</v>
      </c>
      <c r="B51" s="51" t="s">
        <v>246</v>
      </c>
      <c r="C51" s="52" t="s">
        <v>63</v>
      </c>
      <c r="D51" s="53" t="s">
        <v>63</v>
      </c>
      <c r="E51" s="53" t="s">
        <v>63</v>
      </c>
      <c r="F51" s="53" t="s">
        <v>63</v>
      </c>
      <c r="G51" s="49"/>
    </row>
    <row r="52" spans="1:7" ht="45" x14ac:dyDescent="0.25">
      <c r="A52" s="71" t="s">
        <v>162</v>
      </c>
      <c r="B52" s="38" t="s">
        <v>132</v>
      </c>
      <c r="C52" s="49" t="s">
        <v>63</v>
      </c>
      <c r="D52" s="72" t="s">
        <v>63</v>
      </c>
      <c r="E52" s="72" t="s">
        <v>63</v>
      </c>
      <c r="F52" s="72" t="s">
        <v>63</v>
      </c>
      <c r="G52" s="49" t="s">
        <v>63</v>
      </c>
    </row>
    <row r="53" spans="1:7" ht="30" x14ac:dyDescent="0.25">
      <c r="A53" s="71" t="s">
        <v>163</v>
      </c>
      <c r="B53" s="54" t="s">
        <v>74</v>
      </c>
      <c r="C53" s="72" t="s">
        <v>8</v>
      </c>
      <c r="D53" s="48">
        <f>D54*D59</f>
        <v>157731</v>
      </c>
      <c r="E53" s="48">
        <f t="shared" ref="E53:F53" si="16">E54*E59</f>
        <v>157731</v>
      </c>
      <c r="F53" s="48">
        <f t="shared" si="16"/>
        <v>157731</v>
      </c>
      <c r="G53" s="49" t="s">
        <v>257</v>
      </c>
    </row>
    <row r="54" spans="1:7" ht="30" x14ac:dyDescent="0.25">
      <c r="A54" s="71" t="s">
        <v>164</v>
      </c>
      <c r="B54" s="54" t="s">
        <v>76</v>
      </c>
      <c r="C54" s="72" t="s">
        <v>8</v>
      </c>
      <c r="D54" s="55">
        <f>ROUND(D55*D56*D57*D58/1000000,2)</f>
        <v>271.95</v>
      </c>
      <c r="E54" s="55">
        <f t="shared" ref="E54:F54" si="17">ROUND(E55*E56*E57*E58/1000000,2)</f>
        <v>271.95</v>
      </c>
      <c r="F54" s="55">
        <f t="shared" si="17"/>
        <v>271.95</v>
      </c>
      <c r="G54" s="49" t="s">
        <v>258</v>
      </c>
    </row>
    <row r="55" spans="1:7" ht="30" x14ac:dyDescent="0.25">
      <c r="A55" s="71" t="s">
        <v>165</v>
      </c>
      <c r="B55" s="54" t="s">
        <v>78</v>
      </c>
      <c r="C55" s="72" t="s">
        <v>8</v>
      </c>
      <c r="D55" s="48">
        <v>289.39999999999998</v>
      </c>
      <c r="E55" s="48">
        <v>289.39999999999998</v>
      </c>
      <c r="F55" s="48">
        <v>289.39999999999998</v>
      </c>
      <c r="G55" s="49" t="s">
        <v>63</v>
      </c>
    </row>
    <row r="56" spans="1:7" x14ac:dyDescent="0.25">
      <c r="A56" s="71" t="s">
        <v>166</v>
      </c>
      <c r="B56" s="54" t="s">
        <v>45</v>
      </c>
      <c r="C56" s="72" t="s">
        <v>12</v>
      </c>
      <c r="D56" s="56">
        <v>100</v>
      </c>
      <c r="E56" s="56">
        <v>100</v>
      </c>
      <c r="F56" s="56">
        <v>100</v>
      </c>
      <c r="G56" s="49" t="s">
        <v>63</v>
      </c>
    </row>
    <row r="57" spans="1:7" x14ac:dyDescent="0.25">
      <c r="A57" s="71" t="s">
        <v>167</v>
      </c>
      <c r="B57" s="54" t="s">
        <v>79</v>
      </c>
      <c r="C57" s="72" t="s">
        <v>12</v>
      </c>
      <c r="D57" s="66">
        <f>1.077963*100</f>
        <v>107.7963</v>
      </c>
      <c r="E57" s="66">
        <f t="shared" ref="E57:F57" si="18">1.077963*100</f>
        <v>107.7963</v>
      </c>
      <c r="F57" s="66">
        <f t="shared" si="18"/>
        <v>107.7963</v>
      </c>
      <c r="G57" s="49" t="s">
        <v>63</v>
      </c>
    </row>
    <row r="58" spans="1:7" x14ac:dyDescent="0.25">
      <c r="A58" s="71" t="s">
        <v>168</v>
      </c>
      <c r="B58" s="54" t="s">
        <v>44</v>
      </c>
      <c r="C58" s="72" t="s">
        <v>12</v>
      </c>
      <c r="D58" s="66">
        <f>0.871735*100</f>
        <v>87.173500000000004</v>
      </c>
      <c r="E58" s="66">
        <f t="shared" ref="E58:F58" si="19">0.871735*100</f>
        <v>87.173500000000004</v>
      </c>
      <c r="F58" s="66">
        <f t="shared" si="19"/>
        <v>87.173500000000004</v>
      </c>
      <c r="G58" s="49" t="s">
        <v>63</v>
      </c>
    </row>
    <row r="59" spans="1:7" ht="30" x14ac:dyDescent="0.25">
      <c r="A59" s="71" t="s">
        <v>169</v>
      </c>
      <c r="B59" s="47" t="s">
        <v>80</v>
      </c>
      <c r="C59" s="72" t="s">
        <v>126</v>
      </c>
      <c r="D59" s="48">
        <v>580</v>
      </c>
      <c r="E59" s="48">
        <v>580</v>
      </c>
      <c r="F59" s="48">
        <v>580</v>
      </c>
      <c r="G59" s="49"/>
    </row>
    <row r="60" spans="1:7" ht="45" x14ac:dyDescent="0.25">
      <c r="A60" s="71" t="s">
        <v>170</v>
      </c>
      <c r="B60" s="47" t="s">
        <v>82</v>
      </c>
      <c r="C60" s="72" t="s">
        <v>8</v>
      </c>
      <c r="D60" s="48" t="s">
        <v>63</v>
      </c>
      <c r="E60" s="48" t="s">
        <v>63</v>
      </c>
      <c r="F60" s="48" t="s">
        <v>63</v>
      </c>
      <c r="G60" s="49" t="s">
        <v>63</v>
      </c>
    </row>
    <row r="61" spans="1:7" ht="30" x14ac:dyDescent="0.25">
      <c r="A61" s="71" t="s">
        <v>171</v>
      </c>
      <c r="B61" s="47" t="s">
        <v>83</v>
      </c>
      <c r="C61" s="72" t="s">
        <v>81</v>
      </c>
      <c r="D61" s="48" t="s">
        <v>63</v>
      </c>
      <c r="E61" s="48" t="s">
        <v>63</v>
      </c>
      <c r="F61" s="48" t="s">
        <v>63</v>
      </c>
      <c r="G61" s="49" t="s">
        <v>63</v>
      </c>
    </row>
    <row r="62" spans="1:7" x14ac:dyDescent="0.25">
      <c r="A62" s="50" t="s">
        <v>172</v>
      </c>
      <c r="B62" s="51" t="s">
        <v>246</v>
      </c>
      <c r="C62" s="52" t="s">
        <v>63</v>
      </c>
      <c r="D62" s="53" t="s">
        <v>63</v>
      </c>
      <c r="E62" s="53" t="s">
        <v>63</v>
      </c>
      <c r="F62" s="53" t="s">
        <v>63</v>
      </c>
      <c r="G62" s="49"/>
    </row>
    <row r="63" spans="1:7" ht="45" x14ac:dyDescent="0.25">
      <c r="A63" s="71" t="s">
        <v>173</v>
      </c>
      <c r="B63" s="38" t="s">
        <v>243</v>
      </c>
      <c r="C63" s="49" t="s">
        <v>63</v>
      </c>
      <c r="D63" s="72" t="s">
        <v>63</v>
      </c>
      <c r="E63" s="72" t="s">
        <v>63</v>
      </c>
      <c r="F63" s="72" t="s">
        <v>63</v>
      </c>
      <c r="G63" s="49" t="s">
        <v>63</v>
      </c>
    </row>
    <row r="64" spans="1:7" ht="30" x14ac:dyDescent="0.25">
      <c r="A64" s="71" t="s">
        <v>174</v>
      </c>
      <c r="B64" s="54" t="s">
        <v>74</v>
      </c>
      <c r="C64" s="72" t="s">
        <v>8</v>
      </c>
      <c r="D64" s="48">
        <f>D65*D70</f>
        <v>253536</v>
      </c>
      <c r="E64" s="48">
        <f t="shared" ref="E64:F64" si="20">E65*E70</f>
        <v>253536</v>
      </c>
      <c r="F64" s="48">
        <f t="shared" si="20"/>
        <v>253536</v>
      </c>
      <c r="G64" s="49" t="s">
        <v>259</v>
      </c>
    </row>
    <row r="65" spans="1:7" ht="30" x14ac:dyDescent="0.25">
      <c r="A65" s="71" t="s">
        <v>175</v>
      </c>
      <c r="B65" s="54" t="s">
        <v>76</v>
      </c>
      <c r="C65" s="72" t="s">
        <v>8</v>
      </c>
      <c r="D65" s="55">
        <f>ROUND(D66*D67*D68*D69/1000000,2)</f>
        <v>633.84</v>
      </c>
      <c r="E65" s="55">
        <f t="shared" ref="E65:F65" si="21">ROUND(E66*E67*E68*E69/1000000,2)</f>
        <v>633.84</v>
      </c>
      <c r="F65" s="55">
        <f t="shared" si="21"/>
        <v>633.84</v>
      </c>
      <c r="G65" s="49" t="s">
        <v>260</v>
      </c>
    </row>
    <row r="66" spans="1:7" ht="30" x14ac:dyDescent="0.25">
      <c r="A66" s="71" t="s">
        <v>176</v>
      </c>
      <c r="B66" s="54" t="s">
        <v>78</v>
      </c>
      <c r="C66" s="72" t="s">
        <v>8</v>
      </c>
      <c r="D66" s="48">
        <v>510.29</v>
      </c>
      <c r="E66" s="48">
        <v>510.29</v>
      </c>
      <c r="F66" s="48">
        <v>510.29</v>
      </c>
      <c r="G66" s="49" t="s">
        <v>63</v>
      </c>
    </row>
    <row r="67" spans="1:7" x14ac:dyDescent="0.25">
      <c r="A67" s="71" t="s">
        <v>177</v>
      </c>
      <c r="B67" s="54" t="s">
        <v>45</v>
      </c>
      <c r="C67" s="72" t="s">
        <v>12</v>
      </c>
      <c r="D67" s="56">
        <v>100</v>
      </c>
      <c r="E67" s="56">
        <v>100</v>
      </c>
      <c r="F67" s="56">
        <v>100</v>
      </c>
      <c r="G67" s="49" t="s">
        <v>63</v>
      </c>
    </row>
    <row r="68" spans="1:7" x14ac:dyDescent="0.25">
      <c r="A68" s="71" t="s">
        <v>178</v>
      </c>
      <c r="B68" s="54" t="s">
        <v>79</v>
      </c>
      <c r="C68" s="72" t="s">
        <v>12</v>
      </c>
      <c r="D68" s="66">
        <f>0.732626*100</f>
        <v>73.262600000000006</v>
      </c>
      <c r="E68" s="66">
        <f t="shared" ref="E68:F68" si="22">0.732626*100</f>
        <v>73.262600000000006</v>
      </c>
      <c r="F68" s="66">
        <f t="shared" si="22"/>
        <v>73.262600000000006</v>
      </c>
      <c r="G68" s="49" t="s">
        <v>63</v>
      </c>
    </row>
    <row r="69" spans="1:7" x14ac:dyDescent="0.25">
      <c r="A69" s="71" t="s">
        <v>179</v>
      </c>
      <c r="B69" s="54" t="s">
        <v>44</v>
      </c>
      <c r="C69" s="72" t="s">
        <v>12</v>
      </c>
      <c r="D69" s="66">
        <f>1.695423*100</f>
        <v>169.54229999999998</v>
      </c>
      <c r="E69" s="66">
        <f t="shared" ref="E69:F69" si="23">1.695423*100</f>
        <v>169.54229999999998</v>
      </c>
      <c r="F69" s="66">
        <f t="shared" si="23"/>
        <v>169.54229999999998</v>
      </c>
      <c r="G69" s="49" t="s">
        <v>63</v>
      </c>
    </row>
    <row r="70" spans="1:7" ht="30" x14ac:dyDescent="0.25">
      <c r="A70" s="71" t="s">
        <v>180</v>
      </c>
      <c r="B70" s="47" t="s">
        <v>80</v>
      </c>
      <c r="C70" s="72" t="s">
        <v>127</v>
      </c>
      <c r="D70" s="48">
        <v>400</v>
      </c>
      <c r="E70" s="48">
        <v>400</v>
      </c>
      <c r="F70" s="48">
        <v>400</v>
      </c>
      <c r="G70" s="49"/>
    </row>
    <row r="71" spans="1:7" ht="45" x14ac:dyDescent="0.25">
      <c r="A71" s="71" t="s">
        <v>181</v>
      </c>
      <c r="B71" s="47" t="s">
        <v>82</v>
      </c>
      <c r="C71" s="72" t="s">
        <v>8</v>
      </c>
      <c r="D71" s="48" t="s">
        <v>63</v>
      </c>
      <c r="E71" s="48" t="s">
        <v>63</v>
      </c>
      <c r="F71" s="48" t="s">
        <v>63</v>
      </c>
      <c r="G71" s="49" t="s">
        <v>63</v>
      </c>
    </row>
    <row r="72" spans="1:7" ht="30" x14ac:dyDescent="0.25">
      <c r="A72" s="71" t="s">
        <v>182</v>
      </c>
      <c r="B72" s="47" t="s">
        <v>83</v>
      </c>
      <c r="C72" s="72" t="s">
        <v>81</v>
      </c>
      <c r="D72" s="48" t="s">
        <v>63</v>
      </c>
      <c r="E72" s="48" t="s">
        <v>63</v>
      </c>
      <c r="F72" s="48" t="s">
        <v>63</v>
      </c>
      <c r="G72" s="49" t="s">
        <v>63</v>
      </c>
    </row>
    <row r="73" spans="1:7" x14ac:dyDescent="0.25">
      <c r="A73" s="71" t="s">
        <v>183</v>
      </c>
      <c r="B73" s="38" t="s">
        <v>274</v>
      </c>
      <c r="C73" s="72"/>
      <c r="D73" s="48"/>
      <c r="E73" s="48"/>
      <c r="F73" s="48"/>
      <c r="G73" s="49"/>
    </row>
    <row r="74" spans="1:7" ht="30" x14ac:dyDescent="0.25">
      <c r="A74" s="71" t="s">
        <v>184</v>
      </c>
      <c r="B74" s="38" t="s">
        <v>133</v>
      </c>
      <c r="C74" s="72"/>
      <c r="D74" s="48"/>
      <c r="E74" s="48"/>
      <c r="F74" s="48"/>
      <c r="G74" s="49" t="s">
        <v>63</v>
      </c>
    </row>
    <row r="75" spans="1:7" ht="30" x14ac:dyDescent="0.25">
      <c r="A75" s="71" t="s">
        <v>185</v>
      </c>
      <c r="B75" s="54" t="s">
        <v>74</v>
      </c>
      <c r="C75" s="72" t="s">
        <v>8</v>
      </c>
      <c r="D75" s="48">
        <f>D76*D81</f>
        <v>327678</v>
      </c>
      <c r="E75" s="48">
        <f t="shared" ref="E75:F75" si="24">E76*E81</f>
        <v>327678</v>
      </c>
      <c r="F75" s="48">
        <f t="shared" si="24"/>
        <v>327678</v>
      </c>
      <c r="G75" s="49" t="s">
        <v>261</v>
      </c>
    </row>
    <row r="76" spans="1:7" ht="30" x14ac:dyDescent="0.25">
      <c r="A76" s="71" t="s">
        <v>186</v>
      </c>
      <c r="B76" s="54" t="s">
        <v>76</v>
      </c>
      <c r="C76" s="72" t="s">
        <v>8</v>
      </c>
      <c r="D76" s="55">
        <f>ROUND(D77*D78*D79*D80/1000000,2)</f>
        <v>504.12</v>
      </c>
      <c r="E76" s="55">
        <f t="shared" ref="E76:F76" si="25">ROUND(E77*E78*E79*E80/1000000,2)</f>
        <v>504.12</v>
      </c>
      <c r="F76" s="55">
        <f t="shared" si="25"/>
        <v>504.12</v>
      </c>
      <c r="G76" s="49" t="s">
        <v>262</v>
      </c>
    </row>
    <row r="77" spans="1:7" ht="30" x14ac:dyDescent="0.25">
      <c r="A77" s="71" t="s">
        <v>187</v>
      </c>
      <c r="B77" s="54" t="s">
        <v>78</v>
      </c>
      <c r="C77" s="72" t="s">
        <v>8</v>
      </c>
      <c r="D77" s="48">
        <v>640.38</v>
      </c>
      <c r="E77" s="48">
        <v>640.38</v>
      </c>
      <c r="F77" s="48">
        <v>640.38</v>
      </c>
      <c r="G77" s="49" t="s">
        <v>63</v>
      </c>
    </row>
    <row r="78" spans="1:7" x14ac:dyDescent="0.25">
      <c r="A78" s="71" t="s">
        <v>188</v>
      </c>
      <c r="B78" s="54" t="s">
        <v>45</v>
      </c>
      <c r="C78" s="72" t="s">
        <v>12</v>
      </c>
      <c r="D78" s="56">
        <v>100</v>
      </c>
      <c r="E78" s="56">
        <v>100</v>
      </c>
      <c r="F78" s="56">
        <v>100</v>
      </c>
      <c r="G78" s="49" t="s">
        <v>63</v>
      </c>
    </row>
    <row r="79" spans="1:7" x14ac:dyDescent="0.25">
      <c r="A79" s="71" t="s">
        <v>189</v>
      </c>
      <c r="B79" s="54" t="s">
        <v>79</v>
      </c>
      <c r="C79" s="72" t="s">
        <v>12</v>
      </c>
      <c r="D79" s="66">
        <f>0.948372*100</f>
        <v>94.837199999999996</v>
      </c>
      <c r="E79" s="66">
        <f t="shared" ref="E79:F79" si="26">0.948372*100</f>
        <v>94.837199999999996</v>
      </c>
      <c r="F79" s="66">
        <f t="shared" si="26"/>
        <v>94.837199999999996</v>
      </c>
      <c r="G79" s="49" t="s">
        <v>63</v>
      </c>
    </row>
    <row r="80" spans="1:7" x14ac:dyDescent="0.25">
      <c r="A80" s="71" t="s">
        <v>190</v>
      </c>
      <c r="B80" s="54" t="s">
        <v>44</v>
      </c>
      <c r="C80" s="72" t="s">
        <v>12</v>
      </c>
      <c r="D80" s="66">
        <f>0.830068*100</f>
        <v>83.006799999999998</v>
      </c>
      <c r="E80" s="66">
        <f t="shared" ref="E80:F80" si="27">0.830068*100</f>
        <v>83.006799999999998</v>
      </c>
      <c r="F80" s="66">
        <f t="shared" si="27"/>
        <v>83.006799999999998</v>
      </c>
      <c r="G80" s="49" t="s">
        <v>63</v>
      </c>
    </row>
    <row r="81" spans="1:7" ht="45" x14ac:dyDescent="0.25">
      <c r="A81" s="71" t="s">
        <v>191</v>
      </c>
      <c r="B81" s="47" t="s">
        <v>80</v>
      </c>
      <c r="C81" s="72" t="s">
        <v>226</v>
      </c>
      <c r="D81" s="57">
        <v>650</v>
      </c>
      <c r="E81" s="57">
        <v>650</v>
      </c>
      <c r="F81" s="57">
        <v>650</v>
      </c>
      <c r="G81" s="49" t="s">
        <v>63</v>
      </c>
    </row>
    <row r="82" spans="1:7" ht="45" x14ac:dyDescent="0.25">
      <c r="A82" s="71" t="s">
        <v>192</v>
      </c>
      <c r="B82" s="47" t="s">
        <v>82</v>
      </c>
      <c r="C82" s="72" t="s">
        <v>8</v>
      </c>
      <c r="D82" s="48" t="s">
        <v>63</v>
      </c>
      <c r="E82" s="48" t="s">
        <v>63</v>
      </c>
      <c r="F82" s="48" t="s">
        <v>63</v>
      </c>
      <c r="G82" s="49" t="s">
        <v>63</v>
      </c>
    </row>
    <row r="83" spans="1:7" ht="30" x14ac:dyDescent="0.25">
      <c r="A83" s="71" t="s">
        <v>193</v>
      </c>
      <c r="B83" s="47" t="s">
        <v>83</v>
      </c>
      <c r="C83" s="72" t="s">
        <v>81</v>
      </c>
      <c r="D83" s="48" t="s">
        <v>63</v>
      </c>
      <c r="E83" s="48" t="s">
        <v>63</v>
      </c>
      <c r="F83" s="48" t="s">
        <v>63</v>
      </c>
      <c r="G83" s="49" t="s">
        <v>63</v>
      </c>
    </row>
    <row r="84" spans="1:7" x14ac:dyDescent="0.25">
      <c r="A84" s="71" t="s">
        <v>194</v>
      </c>
      <c r="B84" s="51" t="s">
        <v>279</v>
      </c>
      <c r="C84" s="72"/>
      <c r="D84" s="48"/>
      <c r="E84" s="48"/>
      <c r="F84" s="48"/>
      <c r="G84" s="49"/>
    </row>
    <row r="85" spans="1:7" x14ac:dyDescent="0.25">
      <c r="A85" s="71" t="s">
        <v>195</v>
      </c>
      <c r="B85" s="38" t="s">
        <v>230</v>
      </c>
      <c r="C85" s="49" t="s">
        <v>63</v>
      </c>
      <c r="D85" s="72" t="s">
        <v>63</v>
      </c>
      <c r="E85" s="72" t="s">
        <v>63</v>
      </c>
      <c r="F85" s="72" t="s">
        <v>63</v>
      </c>
      <c r="G85" s="49" t="s">
        <v>63</v>
      </c>
    </row>
    <row r="86" spans="1:7" ht="30" x14ac:dyDescent="0.25">
      <c r="A86" s="71" t="s">
        <v>196</v>
      </c>
      <c r="B86" s="54" t="s">
        <v>74</v>
      </c>
      <c r="C86" s="72" t="s">
        <v>8</v>
      </c>
      <c r="D86" s="48">
        <f>D87*D92</f>
        <v>7231394.7000000002</v>
      </c>
      <c r="E86" s="48">
        <f t="shared" ref="E86:F86" si="28">E87*E92</f>
        <v>7231394.7000000002</v>
      </c>
      <c r="F86" s="48">
        <f t="shared" si="28"/>
        <v>7231394.7000000002</v>
      </c>
      <c r="G86" s="49" t="s">
        <v>263</v>
      </c>
    </row>
    <row r="87" spans="1:7" ht="30" x14ac:dyDescent="0.25">
      <c r="A87" s="71" t="s">
        <v>197</v>
      </c>
      <c r="B87" s="54" t="s">
        <v>76</v>
      </c>
      <c r="C87" s="72" t="s">
        <v>8</v>
      </c>
      <c r="D87" s="55">
        <f>ROUND(D88*D89*D90*D91/1000000,2)</f>
        <v>2171.59</v>
      </c>
      <c r="E87" s="55">
        <f t="shared" ref="E87:F87" si="29">ROUND(E88*E89*E90*E91/1000000,2)</f>
        <v>2171.59</v>
      </c>
      <c r="F87" s="55">
        <f t="shared" si="29"/>
        <v>2171.59</v>
      </c>
      <c r="G87" s="49" t="s">
        <v>264</v>
      </c>
    </row>
    <row r="88" spans="1:7" ht="30" x14ac:dyDescent="0.25">
      <c r="A88" s="71" t="s">
        <v>198</v>
      </c>
      <c r="B88" s="54" t="s">
        <v>78</v>
      </c>
      <c r="C88" s="72" t="s">
        <v>8</v>
      </c>
      <c r="D88" s="48">
        <v>2764.7</v>
      </c>
      <c r="E88" s="48">
        <v>2764.7</v>
      </c>
      <c r="F88" s="48">
        <v>2764.7</v>
      </c>
      <c r="G88" s="49" t="s">
        <v>63</v>
      </c>
    </row>
    <row r="89" spans="1:7" x14ac:dyDescent="0.25">
      <c r="A89" s="71" t="s">
        <v>199</v>
      </c>
      <c r="B89" s="54" t="s">
        <v>45</v>
      </c>
      <c r="C89" s="72" t="s">
        <v>12</v>
      </c>
      <c r="D89" s="56">
        <v>100</v>
      </c>
      <c r="E89" s="56">
        <v>100</v>
      </c>
      <c r="F89" s="56">
        <v>100</v>
      </c>
      <c r="G89" s="49" t="s">
        <v>63</v>
      </c>
    </row>
    <row r="90" spans="1:7" x14ac:dyDescent="0.25">
      <c r="A90" s="71" t="s">
        <v>200</v>
      </c>
      <c r="B90" s="54" t="s">
        <v>79</v>
      </c>
      <c r="C90" s="72" t="s">
        <v>12</v>
      </c>
      <c r="D90" s="66">
        <f>0.896679*100</f>
        <v>89.667900000000003</v>
      </c>
      <c r="E90" s="66">
        <f>0.896679*100</f>
        <v>89.667900000000003</v>
      </c>
      <c r="F90" s="66">
        <f>0.896679*100</f>
        <v>89.667900000000003</v>
      </c>
      <c r="G90" s="49" t="s">
        <v>63</v>
      </c>
    </row>
    <row r="91" spans="1:7" x14ac:dyDescent="0.25">
      <c r="A91" s="71" t="s">
        <v>201</v>
      </c>
      <c r="B91" s="54" t="s">
        <v>44</v>
      </c>
      <c r="C91" s="72" t="s">
        <v>12</v>
      </c>
      <c r="D91" s="73">
        <f>0.875977*100</f>
        <v>87.597700000000003</v>
      </c>
      <c r="E91" s="73">
        <f>0.875977*100</f>
        <v>87.597700000000003</v>
      </c>
      <c r="F91" s="73">
        <f>0.875977*100</f>
        <v>87.597700000000003</v>
      </c>
      <c r="G91" s="49" t="s">
        <v>63</v>
      </c>
    </row>
    <row r="92" spans="1:7" ht="45" x14ac:dyDescent="0.25">
      <c r="A92" s="71" t="s">
        <v>202</v>
      </c>
      <c r="B92" s="47" t="s">
        <v>80</v>
      </c>
      <c r="C92" s="71" t="s">
        <v>232</v>
      </c>
      <c r="D92" s="57">
        <v>3330</v>
      </c>
      <c r="E92" s="57">
        <v>3330</v>
      </c>
      <c r="F92" s="57">
        <v>3330</v>
      </c>
      <c r="G92" s="49" t="s">
        <v>63</v>
      </c>
    </row>
    <row r="93" spans="1:7" ht="45" x14ac:dyDescent="0.25">
      <c r="A93" s="71" t="s">
        <v>203</v>
      </c>
      <c r="B93" s="47" t="s">
        <v>82</v>
      </c>
      <c r="C93" s="72" t="s">
        <v>8</v>
      </c>
      <c r="D93" s="48" t="s">
        <v>63</v>
      </c>
      <c r="E93" s="48" t="s">
        <v>63</v>
      </c>
      <c r="F93" s="48" t="s">
        <v>63</v>
      </c>
      <c r="G93" s="49" t="s">
        <v>63</v>
      </c>
    </row>
    <row r="94" spans="1:7" ht="30" x14ac:dyDescent="0.25">
      <c r="A94" s="71" t="s">
        <v>204</v>
      </c>
      <c r="B94" s="47" t="s">
        <v>83</v>
      </c>
      <c r="C94" s="72" t="s">
        <v>81</v>
      </c>
      <c r="D94" s="48" t="s">
        <v>63</v>
      </c>
      <c r="E94" s="48" t="s">
        <v>63</v>
      </c>
      <c r="F94" s="48" t="s">
        <v>63</v>
      </c>
      <c r="G94" s="49" t="s">
        <v>63</v>
      </c>
    </row>
    <row r="95" spans="1:7" x14ac:dyDescent="0.25">
      <c r="A95" s="71" t="s">
        <v>227</v>
      </c>
      <c r="B95" s="51" t="s">
        <v>275</v>
      </c>
      <c r="C95" s="72"/>
      <c r="D95" s="48"/>
      <c r="E95" s="48"/>
      <c r="F95" s="48"/>
      <c r="G95" s="49"/>
    </row>
    <row r="96" spans="1:7" x14ac:dyDescent="0.25">
      <c r="A96" s="71" t="s">
        <v>228</v>
      </c>
      <c r="B96" s="38" t="s">
        <v>233</v>
      </c>
      <c r="C96" s="49" t="s">
        <v>63</v>
      </c>
      <c r="D96" s="72" t="s">
        <v>63</v>
      </c>
      <c r="E96" s="72" t="s">
        <v>63</v>
      </c>
      <c r="F96" s="72" t="s">
        <v>63</v>
      </c>
      <c r="G96" s="49" t="s">
        <v>63</v>
      </c>
    </row>
    <row r="97" spans="1:8" ht="30" x14ac:dyDescent="0.25">
      <c r="A97" s="71" t="s">
        <v>205</v>
      </c>
      <c r="B97" s="54" t="s">
        <v>74</v>
      </c>
      <c r="C97" s="72" t="s">
        <v>8</v>
      </c>
      <c r="D97" s="48">
        <f>D98*D103</f>
        <v>387426.57</v>
      </c>
      <c r="E97" s="48">
        <f t="shared" ref="E97:F97" si="30">E98*E103</f>
        <v>387426.57</v>
      </c>
      <c r="F97" s="48">
        <f t="shared" si="30"/>
        <v>387426.57</v>
      </c>
      <c r="G97" s="49" t="s">
        <v>265</v>
      </c>
    </row>
    <row r="98" spans="1:8" ht="30" x14ac:dyDescent="0.25">
      <c r="A98" s="71" t="s">
        <v>206</v>
      </c>
      <c r="B98" s="54" t="s">
        <v>76</v>
      </c>
      <c r="C98" s="72" t="s">
        <v>8</v>
      </c>
      <c r="D98" s="55">
        <f>ROUND(D99*D100*D101*D102/1000000,2)</f>
        <v>4667.79</v>
      </c>
      <c r="E98" s="55">
        <f t="shared" ref="E98:F98" si="31">ROUND(E99*E100*E101*E102/1000000,2)</f>
        <v>4667.79</v>
      </c>
      <c r="F98" s="55">
        <f t="shared" si="31"/>
        <v>4667.79</v>
      </c>
      <c r="G98" s="49" t="s">
        <v>266</v>
      </c>
    </row>
    <row r="99" spans="1:8" ht="30" x14ac:dyDescent="0.25">
      <c r="A99" s="71" t="s">
        <v>207</v>
      </c>
      <c r="B99" s="54" t="s">
        <v>78</v>
      </c>
      <c r="C99" s="72" t="s">
        <v>8</v>
      </c>
      <c r="D99" s="48">
        <v>7281.24</v>
      </c>
      <c r="E99" s="48">
        <v>7281.24</v>
      </c>
      <c r="F99" s="48">
        <v>7281.24</v>
      </c>
      <c r="G99" s="49" t="s">
        <v>63</v>
      </c>
    </row>
    <row r="100" spans="1:8" x14ac:dyDescent="0.25">
      <c r="A100" s="71" t="s">
        <v>208</v>
      </c>
      <c r="B100" s="54" t="s">
        <v>45</v>
      </c>
      <c r="C100" s="72" t="s">
        <v>12</v>
      </c>
      <c r="D100" s="56">
        <v>100</v>
      </c>
      <c r="E100" s="56">
        <v>100</v>
      </c>
      <c r="F100" s="56">
        <v>100</v>
      </c>
      <c r="G100" s="49" t="s">
        <v>63</v>
      </c>
    </row>
    <row r="101" spans="1:8" x14ac:dyDescent="0.25">
      <c r="A101" s="71" t="s">
        <v>209</v>
      </c>
      <c r="B101" s="54" t="s">
        <v>79</v>
      </c>
      <c r="C101" s="72" t="s">
        <v>12</v>
      </c>
      <c r="D101" s="66">
        <f>0.565938*100</f>
        <v>56.593800000000002</v>
      </c>
      <c r="E101" s="66">
        <f t="shared" ref="E101:F101" si="32">0.565938*100</f>
        <v>56.593800000000002</v>
      </c>
      <c r="F101" s="66">
        <f t="shared" si="32"/>
        <v>56.593800000000002</v>
      </c>
      <c r="G101" s="49" t="s">
        <v>63</v>
      </c>
    </row>
    <row r="102" spans="1:8" x14ac:dyDescent="0.25">
      <c r="A102" s="71" t="s">
        <v>210</v>
      </c>
      <c r="B102" s="54" t="s">
        <v>44</v>
      </c>
      <c r="C102" s="72" t="s">
        <v>12</v>
      </c>
      <c r="D102" s="74">
        <f>1.132757*100</f>
        <v>113.2757</v>
      </c>
      <c r="E102" s="74">
        <f t="shared" ref="E102:F102" si="33">1.132757*100</f>
        <v>113.2757</v>
      </c>
      <c r="F102" s="74">
        <f t="shared" si="33"/>
        <v>113.2757</v>
      </c>
      <c r="G102" s="49" t="s">
        <v>63</v>
      </c>
    </row>
    <row r="103" spans="1:8" ht="30" x14ac:dyDescent="0.25">
      <c r="A103" s="71" t="s">
        <v>211</v>
      </c>
      <c r="B103" s="47" t="s">
        <v>80</v>
      </c>
      <c r="C103" s="71" t="s">
        <v>234</v>
      </c>
      <c r="D103" s="48">
        <v>83</v>
      </c>
      <c r="E103" s="48">
        <v>83</v>
      </c>
      <c r="F103" s="48">
        <v>83</v>
      </c>
      <c r="G103" s="49" t="s">
        <v>63</v>
      </c>
    </row>
    <row r="104" spans="1:8" ht="45" x14ac:dyDescent="0.25">
      <c r="A104" s="71" t="s">
        <v>212</v>
      </c>
      <c r="B104" s="47" t="s">
        <v>82</v>
      </c>
      <c r="C104" s="72" t="s">
        <v>8</v>
      </c>
      <c r="D104" s="48" t="s">
        <v>63</v>
      </c>
      <c r="E104" s="48" t="s">
        <v>63</v>
      </c>
      <c r="F104" s="48" t="s">
        <v>63</v>
      </c>
      <c r="G104" s="49" t="s">
        <v>63</v>
      </c>
    </row>
    <row r="105" spans="1:8" ht="30" x14ac:dyDescent="0.25">
      <c r="A105" s="71" t="s">
        <v>213</v>
      </c>
      <c r="B105" s="47" t="s">
        <v>83</v>
      </c>
      <c r="C105" s="72" t="s">
        <v>81</v>
      </c>
      <c r="D105" s="48" t="s">
        <v>63</v>
      </c>
      <c r="E105" s="48" t="s">
        <v>63</v>
      </c>
      <c r="F105" s="48" t="s">
        <v>63</v>
      </c>
      <c r="G105" s="49"/>
    </row>
    <row r="106" spans="1:8" x14ac:dyDescent="0.25">
      <c r="A106" s="71" t="s">
        <v>214</v>
      </c>
      <c r="B106" s="51" t="s">
        <v>247</v>
      </c>
      <c r="C106" s="72"/>
      <c r="D106" s="48"/>
      <c r="E106" s="48"/>
      <c r="F106" s="48"/>
      <c r="G106" s="49"/>
    </row>
    <row r="107" spans="1:8" ht="30" x14ac:dyDescent="0.25">
      <c r="A107" s="71" t="s">
        <v>215</v>
      </c>
      <c r="B107" s="38" t="s">
        <v>235</v>
      </c>
      <c r="C107" s="49" t="s">
        <v>63</v>
      </c>
      <c r="D107" s="72" t="s">
        <v>63</v>
      </c>
      <c r="E107" s="72" t="s">
        <v>63</v>
      </c>
      <c r="F107" s="72" t="s">
        <v>63</v>
      </c>
      <c r="G107" s="49"/>
    </row>
    <row r="108" spans="1:8" ht="30" x14ac:dyDescent="0.25">
      <c r="A108" s="71" t="s">
        <v>216</v>
      </c>
      <c r="B108" s="54" t="s">
        <v>74</v>
      </c>
      <c r="C108" s="72" t="s">
        <v>8</v>
      </c>
      <c r="D108" s="68">
        <f>D109*D114</f>
        <v>47982</v>
      </c>
      <c r="E108" s="48">
        <f t="shared" ref="E108:F108" si="34">E109*E114</f>
        <v>47982</v>
      </c>
      <c r="F108" s="48">
        <f t="shared" si="34"/>
        <v>47982</v>
      </c>
      <c r="G108" s="49" t="s">
        <v>267</v>
      </c>
      <c r="H108" s="75"/>
    </row>
    <row r="109" spans="1:8" ht="30" x14ac:dyDescent="0.25">
      <c r="A109" s="71" t="s">
        <v>217</v>
      </c>
      <c r="B109" s="54" t="s">
        <v>76</v>
      </c>
      <c r="C109" s="72" t="s">
        <v>8</v>
      </c>
      <c r="D109" s="55">
        <f t="shared" ref="D109:F109" si="35">ROUND(D110*D111*D112*D113/1000000,2)</f>
        <v>7997</v>
      </c>
      <c r="E109" s="55">
        <f t="shared" si="35"/>
        <v>7997</v>
      </c>
      <c r="F109" s="55">
        <f t="shared" si="35"/>
        <v>7997</v>
      </c>
      <c r="G109" s="49" t="s">
        <v>268</v>
      </c>
    </row>
    <row r="110" spans="1:8" ht="30" x14ac:dyDescent="0.25">
      <c r="A110" s="71" t="s">
        <v>218</v>
      </c>
      <c r="B110" s="54" t="s">
        <v>78</v>
      </c>
      <c r="C110" s="72" t="s">
        <v>8</v>
      </c>
      <c r="D110" s="68">
        <v>7997</v>
      </c>
      <c r="E110" s="48">
        <v>7997</v>
      </c>
      <c r="F110" s="48">
        <v>7997</v>
      </c>
      <c r="G110" s="49"/>
    </row>
    <row r="111" spans="1:8" x14ac:dyDescent="0.25">
      <c r="A111" s="71" t="s">
        <v>219</v>
      </c>
      <c r="B111" s="54" t="s">
        <v>45</v>
      </c>
      <c r="C111" s="72" t="s">
        <v>12</v>
      </c>
      <c r="D111" s="67">
        <v>100</v>
      </c>
      <c r="E111" s="56">
        <v>100</v>
      </c>
      <c r="F111" s="56">
        <v>100</v>
      </c>
      <c r="G111" s="49" t="s">
        <v>63</v>
      </c>
    </row>
    <row r="112" spans="1:8" x14ac:dyDescent="0.25">
      <c r="A112" s="71" t="s">
        <v>220</v>
      </c>
      <c r="B112" s="54" t="s">
        <v>79</v>
      </c>
      <c r="C112" s="72" t="s">
        <v>12</v>
      </c>
      <c r="D112" s="67">
        <f>1*100</f>
        <v>100</v>
      </c>
      <c r="E112" s="67">
        <f t="shared" ref="E112:F113" si="36">1*100</f>
        <v>100</v>
      </c>
      <c r="F112" s="67">
        <f t="shared" si="36"/>
        <v>100</v>
      </c>
      <c r="G112" s="49" t="s">
        <v>63</v>
      </c>
    </row>
    <row r="113" spans="1:11" x14ac:dyDescent="0.25">
      <c r="A113" s="71" t="s">
        <v>221</v>
      </c>
      <c r="B113" s="54" t="s">
        <v>44</v>
      </c>
      <c r="C113" s="72" t="s">
        <v>12</v>
      </c>
      <c r="D113" s="67">
        <f>1*100</f>
        <v>100</v>
      </c>
      <c r="E113" s="67">
        <f t="shared" si="36"/>
        <v>100</v>
      </c>
      <c r="F113" s="67">
        <f t="shared" si="36"/>
        <v>100</v>
      </c>
      <c r="G113" s="49" t="s">
        <v>63</v>
      </c>
    </row>
    <row r="114" spans="1:11" ht="45" x14ac:dyDescent="0.25">
      <c r="A114" s="71" t="s">
        <v>222</v>
      </c>
      <c r="B114" s="47" t="s">
        <v>80</v>
      </c>
      <c r="C114" s="71" t="s">
        <v>236</v>
      </c>
      <c r="D114" s="57">
        <v>6</v>
      </c>
      <c r="E114" s="57">
        <v>6</v>
      </c>
      <c r="F114" s="57">
        <v>6</v>
      </c>
      <c r="G114" s="49" t="s">
        <v>63</v>
      </c>
    </row>
    <row r="115" spans="1:11" ht="45" x14ac:dyDescent="0.25">
      <c r="A115" s="71" t="s">
        <v>223</v>
      </c>
      <c r="B115" s="47" t="s">
        <v>82</v>
      </c>
      <c r="C115" s="72" t="s">
        <v>8</v>
      </c>
      <c r="D115" s="48" t="s">
        <v>63</v>
      </c>
      <c r="E115" s="48" t="s">
        <v>63</v>
      </c>
      <c r="F115" s="48" t="s">
        <v>63</v>
      </c>
      <c r="G115" s="49" t="s">
        <v>63</v>
      </c>
      <c r="I115" s="70"/>
      <c r="K115" s="70"/>
    </row>
    <row r="116" spans="1:11" ht="30" x14ac:dyDescent="0.25">
      <c r="A116" s="71" t="s">
        <v>224</v>
      </c>
      <c r="B116" s="47" t="s">
        <v>83</v>
      </c>
      <c r="C116" s="72" t="s">
        <v>81</v>
      </c>
      <c r="D116" s="48" t="s">
        <v>63</v>
      </c>
      <c r="E116" s="48" t="s">
        <v>63</v>
      </c>
      <c r="F116" s="48" t="s">
        <v>63</v>
      </c>
      <c r="G116" s="49" t="s">
        <v>63</v>
      </c>
      <c r="I116" s="70"/>
    </row>
    <row r="117" spans="1:11" ht="45" x14ac:dyDescent="0.25">
      <c r="A117" s="71" t="s">
        <v>14</v>
      </c>
      <c r="B117" s="47" t="s">
        <v>84</v>
      </c>
      <c r="C117" s="72" t="s">
        <v>8</v>
      </c>
      <c r="D117" s="57">
        <v>589430.43000000075</v>
      </c>
      <c r="E117" s="57">
        <v>589430.43000000075</v>
      </c>
      <c r="F117" s="57">
        <v>589430.43000000075</v>
      </c>
      <c r="G117" s="49" t="s">
        <v>63</v>
      </c>
      <c r="I117" s="70"/>
      <c r="K117" s="70"/>
    </row>
    <row r="118" spans="1:11" x14ac:dyDescent="0.25">
      <c r="A118" s="71" t="s">
        <v>10</v>
      </c>
      <c r="B118" s="47" t="s">
        <v>0</v>
      </c>
      <c r="C118" s="72" t="s">
        <v>12</v>
      </c>
      <c r="D118" s="58">
        <v>100</v>
      </c>
      <c r="E118" s="58">
        <v>100</v>
      </c>
      <c r="F118" s="58">
        <v>100</v>
      </c>
      <c r="G118" s="49" t="s">
        <v>63</v>
      </c>
    </row>
    <row r="119" spans="1:11" x14ac:dyDescent="0.25">
      <c r="A119" s="71" t="s">
        <v>11</v>
      </c>
      <c r="B119" s="47" t="s">
        <v>85</v>
      </c>
      <c r="C119" s="72" t="s">
        <v>8</v>
      </c>
      <c r="D119" s="48">
        <f>D6+D117</f>
        <v>11359383.200000001</v>
      </c>
      <c r="E119" s="48">
        <f>E6+E117</f>
        <v>11359383.200000001</v>
      </c>
      <c r="F119" s="48">
        <f>F6+F117</f>
        <v>11359383.200000001</v>
      </c>
      <c r="G119" s="49" t="s">
        <v>86</v>
      </c>
    </row>
    <row r="121" spans="1:11" x14ac:dyDescent="0.25">
      <c r="C121" s="45" t="s">
        <v>269</v>
      </c>
      <c r="D121" s="61">
        <v>108345.66</v>
      </c>
      <c r="E121" s="60">
        <v>108350.50000000006</v>
      </c>
    </row>
    <row r="122" spans="1:11" x14ac:dyDescent="0.25">
      <c r="C122" s="69" t="s">
        <v>287</v>
      </c>
      <c r="D122" s="60"/>
      <c r="E122" s="60">
        <v>0</v>
      </c>
    </row>
    <row r="123" spans="1:11" x14ac:dyDescent="0.25">
      <c r="C123" s="45" t="s">
        <v>270</v>
      </c>
      <c r="D123" s="61">
        <v>480075.08</v>
      </c>
      <c r="E123" s="60">
        <v>480080.30000000063</v>
      </c>
    </row>
    <row r="124" spans="1:11" x14ac:dyDescent="0.25">
      <c r="C124" s="45" t="s">
        <v>271</v>
      </c>
      <c r="D124" s="61">
        <v>0</v>
      </c>
      <c r="E124" s="60">
        <v>999.63000000000466</v>
      </c>
    </row>
    <row r="125" spans="1:11" x14ac:dyDescent="0.25">
      <c r="D125" s="60">
        <f>SUM(D121:D124)</f>
        <v>588420.74</v>
      </c>
      <c r="E125" s="60">
        <f>SUM(E121:E124)</f>
        <v>589430.43000000075</v>
      </c>
      <c r="G125" s="60"/>
    </row>
    <row r="126" spans="1:11" x14ac:dyDescent="0.25">
      <c r="D126" s="60"/>
      <c r="E126" s="60"/>
    </row>
    <row r="127" spans="1:11" x14ac:dyDescent="0.25">
      <c r="E127" s="60"/>
    </row>
  </sheetData>
  <mergeCells count="6">
    <mergeCell ref="A2:G2"/>
    <mergeCell ref="A3:A4"/>
    <mergeCell ref="B3:B4"/>
    <mergeCell ref="C3:C4"/>
    <mergeCell ref="D3:F3"/>
    <mergeCell ref="G3:G4"/>
  </mergeCells>
  <printOptions horizontalCentered="1"/>
  <pageMargins left="0.70866141732283472" right="0.70866141732283472" top="0.45" bottom="0.42" header="0.28000000000000003" footer="0.31496062992125984"/>
  <pageSetup paperSize="9" scale="83" firstPageNumber="19" fitToHeight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Normal="70" zoomScaleSheetLayoutView="100" zoomScalePageLayoutView="70" workbookViewId="0">
      <selection activeCell="A9" sqref="A9:C9"/>
    </sheetView>
  </sheetViews>
  <sheetFormatPr defaultRowHeight="15" x14ac:dyDescent="0.25"/>
  <cols>
    <col min="1" max="1" width="7.7109375" style="22" customWidth="1"/>
    <col min="2" max="2" width="77.140625" style="22" customWidth="1"/>
    <col min="3" max="3" width="57.42578125" style="22" customWidth="1"/>
    <col min="4" max="16384" width="9.140625" style="22"/>
  </cols>
  <sheetData>
    <row r="1" spans="1:3" x14ac:dyDescent="0.25">
      <c r="A1" s="21"/>
    </row>
    <row r="2" spans="1:3" ht="33" customHeight="1" x14ac:dyDescent="0.25">
      <c r="A2" s="121" t="s">
        <v>56</v>
      </c>
      <c r="B2" s="121"/>
      <c r="C2" s="121"/>
    </row>
    <row r="3" spans="1:3" ht="11.45" customHeight="1" x14ac:dyDescent="0.25">
      <c r="A3" s="123" t="s">
        <v>63</v>
      </c>
      <c r="B3" s="123"/>
      <c r="C3" s="123"/>
    </row>
    <row r="4" spans="1:3" x14ac:dyDescent="0.25">
      <c r="A4" s="123" t="s">
        <v>46</v>
      </c>
      <c r="B4" s="123"/>
      <c r="C4" s="123"/>
    </row>
    <row r="5" spans="1:3" ht="36.75" customHeight="1" x14ac:dyDescent="0.25">
      <c r="A5" s="23" t="s">
        <v>6</v>
      </c>
      <c r="B5" s="23" t="s">
        <v>13</v>
      </c>
      <c r="C5" s="23" t="s">
        <v>1</v>
      </c>
    </row>
    <row r="6" spans="1:3" ht="30" x14ac:dyDescent="0.25">
      <c r="A6" s="23" t="s">
        <v>69</v>
      </c>
      <c r="B6" s="24" t="s">
        <v>87</v>
      </c>
      <c r="C6" s="24" t="s">
        <v>88</v>
      </c>
    </row>
    <row r="7" spans="1:3" ht="30" x14ac:dyDescent="0.25">
      <c r="A7" s="23" t="s">
        <v>14</v>
      </c>
      <c r="B7" s="24" t="s">
        <v>87</v>
      </c>
      <c r="C7" s="24" t="s">
        <v>89</v>
      </c>
    </row>
    <row r="8" spans="1:3" ht="30" x14ac:dyDescent="0.25">
      <c r="A8" s="23" t="s">
        <v>10</v>
      </c>
      <c r="B8" s="24" t="s">
        <v>87</v>
      </c>
      <c r="C8" s="24" t="s">
        <v>272</v>
      </c>
    </row>
    <row r="9" spans="1:3" x14ac:dyDescent="0.25">
      <c r="A9" s="123" t="s">
        <v>63</v>
      </c>
      <c r="B9" s="123"/>
      <c r="C9" s="123"/>
    </row>
    <row r="10" spans="1:3" ht="15.75" x14ac:dyDescent="0.25">
      <c r="A10" s="121" t="s">
        <v>90</v>
      </c>
      <c r="B10" s="121"/>
      <c r="C10" s="121"/>
    </row>
    <row r="11" spans="1:3" ht="15.75" x14ac:dyDescent="0.25">
      <c r="A11" s="122" t="s">
        <v>63</v>
      </c>
      <c r="B11" s="122"/>
      <c r="C11" s="122"/>
    </row>
    <row r="12" spans="1:3" ht="30" x14ac:dyDescent="0.25">
      <c r="A12" s="23" t="s">
        <v>6</v>
      </c>
      <c r="B12" s="23" t="s">
        <v>91</v>
      </c>
      <c r="C12" s="23" t="s">
        <v>2</v>
      </c>
    </row>
    <row r="13" spans="1:3" ht="30" x14ac:dyDescent="0.25">
      <c r="A13" s="23" t="s">
        <v>69</v>
      </c>
      <c r="B13" s="24" t="s">
        <v>92</v>
      </c>
      <c r="C13" s="24" t="s">
        <v>93</v>
      </c>
    </row>
    <row r="14" spans="1:3" ht="30" x14ac:dyDescent="0.25">
      <c r="A14" s="23" t="s">
        <v>14</v>
      </c>
      <c r="B14" s="24" t="s">
        <v>94</v>
      </c>
      <c r="C14" s="24" t="s">
        <v>93</v>
      </c>
    </row>
    <row r="15" spans="1:3" ht="30" x14ac:dyDescent="0.25">
      <c r="A15" s="23" t="s">
        <v>10</v>
      </c>
      <c r="B15" s="24" t="s">
        <v>95</v>
      </c>
      <c r="C15" s="24" t="s">
        <v>93</v>
      </c>
    </row>
    <row r="16" spans="1:3" ht="30" x14ac:dyDescent="0.25">
      <c r="A16" s="23" t="s">
        <v>11</v>
      </c>
      <c r="B16" s="24" t="s">
        <v>96</v>
      </c>
      <c r="C16" s="24" t="s">
        <v>93</v>
      </c>
    </row>
    <row r="17" spans="1:3" ht="30" x14ac:dyDescent="0.25">
      <c r="A17" s="23" t="s">
        <v>65</v>
      </c>
      <c r="B17" s="24" t="s">
        <v>97</v>
      </c>
      <c r="C17" s="24" t="s">
        <v>93</v>
      </c>
    </row>
    <row r="18" spans="1:3" ht="100.5" customHeight="1" x14ac:dyDescent="0.25">
      <c r="A18" s="23" t="s">
        <v>70</v>
      </c>
      <c r="B18" s="24" t="s">
        <v>98</v>
      </c>
      <c r="C18" s="24" t="s">
        <v>93</v>
      </c>
    </row>
    <row r="20" spans="1:3" ht="15.75" customHeight="1" x14ac:dyDescent="0.25"/>
    <row r="21" spans="1:3" ht="15.75" customHeight="1" x14ac:dyDescent="0.25"/>
  </sheetData>
  <mergeCells count="6">
    <mergeCell ref="A10:C10"/>
    <mergeCell ref="A11:C11"/>
    <mergeCell ref="A2:C2"/>
    <mergeCell ref="A3:C3"/>
    <mergeCell ref="A4:C4"/>
    <mergeCell ref="A9:C9"/>
  </mergeCells>
  <pageMargins left="0.70866141732283472" right="0.70866141732283472" top="1.1811023622047245" bottom="0.59055118110236227" header="0.59055118110236227" footer="0.31496062992125984"/>
  <pageSetup paperSize="9" scale="91" firstPageNumber="22" orientation="landscape" useFirstPageNumber="1" r:id="rId1"/>
  <colBreaks count="1" manualBreakCount="1">
    <brk id="1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II финансовое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 финансовое обеспечение'!Область_печати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2023-02-02T06:10:35Z</dcterms:modified>
</cp:coreProperties>
</file>